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20" yWindow="-120" windowWidth="20730" windowHeight="11760" tabRatio="697" firstSheet="4" activeTab="6"/>
  </bookViews>
  <sheets>
    <sheet name="表紙" sheetId="1" r:id="rId1"/>
    <sheet name="ご案内" sheetId="16" r:id="rId2"/>
    <sheet name="折込取扱基準" sheetId="18" r:id="rId3"/>
    <sheet name="お取扱いについて" sheetId="20" r:id="rId4"/>
    <sheet name="料金表" sheetId="4" r:id="rId5"/>
    <sheet name="大分県集計" sheetId="5" r:id="rId6"/>
    <sheet name="大分市" sheetId="6" r:id="rId7"/>
    <sheet name="別府市" sheetId="7" r:id="rId8"/>
    <sheet name="臼杵市～" sheetId="8" r:id="rId9"/>
    <sheet name="豊後大野市～" sheetId="9" r:id="rId10"/>
    <sheet name="佐伯市～" sheetId="10" r:id="rId11"/>
    <sheet name="速見郡～" sheetId="11" r:id="rId12"/>
    <sheet name="宇佐市～" sheetId="12" r:id="rId13"/>
    <sheet name="日田市～" sheetId="13" r:id="rId14"/>
    <sheet name="日経新聞 " sheetId="15" r:id="rId15"/>
  </sheets>
  <definedNames>
    <definedName name="_xlnm.Print_Area" localSheetId="5">大分県集計!$A$1:$V$27</definedName>
    <definedName name="_xlnm.Print_Area" localSheetId="6">大分市!$A$1:$Z$41</definedName>
    <definedName name="_xlnm.Print_Area" localSheetId="14">'日経新聞 '!$A$1:$W$48</definedName>
    <definedName name="_xlnm.Print_Area" localSheetId="13">'日田市～'!$A$1:$Z$38</definedName>
    <definedName name="_xlnm.Print_Area" localSheetId="4">料金表!$A$1:$L$19</definedName>
    <definedName name="Z_684D358C_28C4_40BE_A0DA_CF571A586D60_.wvu.PrintArea" localSheetId="3" hidden="1">お取扱いについて!$B$1:$B$31</definedName>
    <definedName name="Z_684D358C_28C4_40BE_A0DA_CF571A586D60_.wvu.PrintArea" localSheetId="1" hidden="1">ご案内!$B$4:$P$40</definedName>
    <definedName name="Z_684D358C_28C4_40BE_A0DA_CF571A586D60_.wvu.PrintArea" localSheetId="2" hidden="1">折込取扱基準!$B$1:$B$33</definedName>
    <definedName name="Z_684D358C_28C4_40BE_A0DA_CF571A586D60_.wvu.PrintArea" localSheetId="5" hidden="1">大分県集計!$A$1:$V$27</definedName>
    <definedName name="Z_684D358C_28C4_40BE_A0DA_CF571A586D60_.wvu.PrintArea" localSheetId="6" hidden="1">大分市!$A$1:$Z$41</definedName>
    <definedName name="Z_684D358C_28C4_40BE_A0DA_CF571A586D60_.wvu.PrintArea" localSheetId="14" hidden="1">'日経新聞 '!$A$1:$W$47</definedName>
    <definedName name="Z_684D358C_28C4_40BE_A0DA_CF571A586D60_.wvu.PrintArea" localSheetId="13" hidden="1">'日田市～'!$A$1:$Z$38</definedName>
    <definedName name="Z_684D358C_28C4_40BE_A0DA_CF571A586D60_.wvu.PrintArea" localSheetId="4" hidden="1">料金表!$A$1:$L$19</definedName>
    <definedName name="Z_ABAC0882_926A_4F74_846F_C9A2F6D8D6B5_.wvu.PrintArea" localSheetId="5" hidden="1">大分県集計!$A$2:$V$25</definedName>
    <definedName name="Z_ABAC0882_926A_4F74_846F_C9A2F6D8D6B5_.wvu.PrintArea" localSheetId="6" hidden="1">大分市!$A$1:$AC$40</definedName>
    <definedName name="Z_ABAC0882_926A_4F74_846F_C9A2F6D8D6B5_.wvu.PrintArea" localSheetId="13" hidden="1">'日田市～'!$A$1:$Z$37</definedName>
  </definedNames>
  <calcPr calcId="191029"/>
  <customWorkbookViews>
    <customWorkbookView name="t-mura - 個人用ビュー" guid="{684D358C-28C4-40BE-A0DA-CF571A586D60}" mergeInterval="0" personalView="1" maximized="1" xWindow="-8" yWindow="-8" windowWidth="1936" windowHeight="1066" tabRatio="697" activeSheetId="15"/>
    <customWorkbookView name="Yoshiyasu_Shimamura - 個人用ﾋﾞｭｰ" guid="{55CA6E80-D0BB-11D6-85CF-00022D49711A}" mergeInterval="0" personalView="1" maximized="1" windowWidth="1020" windowHeight="635" activeSheetId="6" showComments="commNone"/>
    <customWorkbookView name="  - 個人用ビュー" guid="{18DDD12D-325D-4D2B-B8A9-D5D2BC90A9DF}" mergeInterval="0" personalView="1" maximized="1" windowWidth="1020" windowHeight="597" activeSheetId="6"/>
    <customWorkbookView name="村上　貴彦 - 個人用ビュー" guid="{D7BDEA0A-763C-40BA-9550-F192CA200234}" mergeInterval="0" personalView="1" maximized="1" windowWidth="1020" windowHeight="635" activeSheetId="5"/>
    <customWorkbookView name="折込広告センター株式会社 村上　貴彦 - 個人用ビュー" guid="{ABAC0882-926A-4F74-846F-C9A2F6D8D6B5}" mergeInterval="0" personalView="1" maximized="1" windowWidth="1020" windowHeight="607" activeSheetId="6"/>
  </customWorkbookViews>
</workbook>
</file>

<file path=xl/calcChain.xml><?xml version="1.0" encoding="utf-8"?>
<calcChain xmlns="http://schemas.openxmlformats.org/spreadsheetml/2006/main">
  <c r="H44" i="15" l="1"/>
  <c r="Q22" i="15"/>
  <c r="W39" i="15"/>
  <c r="G44" i="15"/>
  <c r="E30" i="15"/>
  <c r="D30" i="15" l="1"/>
  <c r="J38" i="6"/>
  <c r="N36" i="6" l="1"/>
  <c r="N35" i="6"/>
  <c r="N34" i="6"/>
  <c r="N39" i="6"/>
  <c r="N38" i="6"/>
  <c r="M39" i="6"/>
  <c r="M38" i="6"/>
  <c r="W29" i="15" l="1"/>
  <c r="V29" i="15"/>
  <c r="V39" i="15"/>
  <c r="Z14" i="13" l="1"/>
  <c r="M29" i="15"/>
  <c r="M14" i="15"/>
  <c r="Z17" i="12"/>
  <c r="Z36" i="7" l="1"/>
  <c r="Z37" i="8"/>
  <c r="Z25" i="8"/>
  <c r="Z16" i="8"/>
  <c r="Z34" i="9"/>
  <c r="Z20" i="9"/>
  <c r="Z27" i="10"/>
  <c r="Z37" i="11"/>
  <c r="Z32" i="11"/>
  <c r="Z22" i="11"/>
  <c r="Z11" i="11"/>
  <c r="Z37" i="12"/>
  <c r="Z28" i="12"/>
  <c r="Z29" i="13"/>
  <c r="V39" i="6"/>
  <c r="U39" i="6"/>
  <c r="R39" i="6"/>
  <c r="Q39" i="6"/>
  <c r="Z34" i="6"/>
  <c r="Y34" i="6"/>
  <c r="U6" i="5"/>
  <c r="Z35" i="7"/>
  <c r="Y35" i="7"/>
  <c r="V35" i="7"/>
  <c r="U35" i="7"/>
  <c r="N7" i="5" s="1"/>
  <c r="R35" i="7"/>
  <c r="Q35" i="7"/>
  <c r="N35" i="7"/>
  <c r="M35" i="7"/>
  <c r="J35" i="7"/>
  <c r="I35" i="7"/>
  <c r="Z33" i="9"/>
  <c r="Y33" i="9"/>
  <c r="V33" i="9"/>
  <c r="U33" i="9"/>
  <c r="R33" i="9"/>
  <c r="Q33" i="9"/>
  <c r="N33" i="9"/>
  <c r="M33" i="9"/>
  <c r="J33" i="9"/>
  <c r="I33" i="9"/>
  <c r="Z19" i="9"/>
  <c r="Y19" i="9"/>
  <c r="V19" i="9"/>
  <c r="U19" i="9"/>
  <c r="R19" i="9"/>
  <c r="Q19" i="9"/>
  <c r="N19" i="9"/>
  <c r="M19" i="9"/>
  <c r="J19" i="9"/>
  <c r="I19" i="9"/>
  <c r="J26" i="10"/>
  <c r="N26" i="10"/>
  <c r="R26" i="10"/>
  <c r="V26" i="10"/>
  <c r="Z26" i="10"/>
  <c r="Y26" i="10"/>
  <c r="U26" i="10"/>
  <c r="Q26" i="10"/>
  <c r="M26" i="10"/>
  <c r="I26" i="10"/>
  <c r="V36" i="12"/>
  <c r="Z36" i="12"/>
  <c r="I27" i="12"/>
  <c r="M27" i="12"/>
  <c r="Q27" i="12"/>
  <c r="U27" i="12"/>
  <c r="Y27" i="12"/>
  <c r="Z27" i="12"/>
  <c r="V27" i="12"/>
  <c r="R27" i="12"/>
  <c r="N27" i="12"/>
  <c r="J27" i="12"/>
  <c r="J16" i="12"/>
  <c r="R16" i="12"/>
  <c r="N16" i="12"/>
  <c r="Y16" i="12"/>
  <c r="U16" i="12"/>
  <c r="Q16" i="12"/>
  <c r="M16" i="12"/>
  <c r="I16" i="12"/>
  <c r="Z28" i="13"/>
  <c r="Y28" i="13"/>
  <c r="V28" i="13"/>
  <c r="U28" i="13"/>
  <c r="R28" i="13"/>
  <c r="Q28" i="13"/>
  <c r="N28" i="13"/>
  <c r="M28" i="13"/>
  <c r="I28" i="13"/>
  <c r="I13" i="13"/>
  <c r="J13" i="13"/>
  <c r="M13" i="13"/>
  <c r="N13" i="13"/>
  <c r="Q13" i="13"/>
  <c r="R13" i="13"/>
  <c r="U13" i="13"/>
  <c r="V13" i="13"/>
  <c r="Y13" i="13"/>
  <c r="Z13" i="13"/>
  <c r="T6" i="5"/>
  <c r="Z33" i="6"/>
  <c r="O6" i="5" s="1"/>
  <c r="Y33" i="6"/>
  <c r="N6" i="5" s="1"/>
  <c r="D27" i="10" l="1"/>
  <c r="D14" i="13"/>
  <c r="D34" i="9"/>
  <c r="D29" i="13"/>
  <c r="D28" i="12"/>
  <c r="D20" i="9"/>
  <c r="D36" i="7"/>
  <c r="W34" i="9"/>
  <c r="W14" i="13"/>
  <c r="W28" i="12"/>
  <c r="W27" i="10"/>
  <c r="W20" i="9"/>
  <c r="W36" i="7"/>
  <c r="I2" i="7" s="1"/>
  <c r="H32" i="15" l="1"/>
  <c r="P18" i="15" l="1"/>
  <c r="Q18" i="15"/>
  <c r="W43" i="15" l="1"/>
  <c r="V43" i="15"/>
  <c r="N41" i="15"/>
  <c r="M41" i="15"/>
  <c r="K41" i="15"/>
  <c r="J41" i="15"/>
  <c r="E44" i="15"/>
  <c r="D44" i="15"/>
  <c r="K37" i="15"/>
  <c r="J37" i="15"/>
  <c r="T37" i="15"/>
  <c r="S37" i="15"/>
  <c r="Q36" i="15"/>
  <c r="P36" i="15"/>
  <c r="G32" i="15"/>
  <c r="N29" i="15"/>
  <c r="K23" i="15"/>
  <c r="J23" i="15"/>
  <c r="T22" i="15"/>
  <c r="S22" i="15"/>
  <c r="P22" i="15"/>
  <c r="W20" i="15"/>
  <c r="V20" i="15"/>
  <c r="T18" i="15"/>
  <c r="S18" i="15"/>
  <c r="N14" i="15"/>
  <c r="V29" i="13"/>
  <c r="C29" i="13"/>
  <c r="Q22" i="5"/>
  <c r="O22" i="5"/>
  <c r="N22" i="5"/>
  <c r="K22" i="5"/>
  <c r="I22" i="5"/>
  <c r="H22" i="5"/>
  <c r="J28" i="13"/>
  <c r="V14" i="13"/>
  <c r="C14" i="13"/>
  <c r="R21" i="5"/>
  <c r="Q21" i="5"/>
  <c r="O21" i="5"/>
  <c r="N21" i="5"/>
  <c r="L21" i="5"/>
  <c r="K21" i="5"/>
  <c r="I21" i="5"/>
  <c r="H21" i="5"/>
  <c r="F21" i="5"/>
  <c r="E21" i="5"/>
  <c r="V37" i="12"/>
  <c r="C37" i="12"/>
  <c r="Y36" i="12"/>
  <c r="O20" i="5"/>
  <c r="U36" i="12"/>
  <c r="N20" i="5" s="1"/>
  <c r="R36" i="12"/>
  <c r="L20" i="5" s="1"/>
  <c r="Q36" i="12"/>
  <c r="N36" i="12"/>
  <c r="I20" i="5" s="1"/>
  <c r="M36" i="12"/>
  <c r="H20" i="5" s="1"/>
  <c r="J36" i="12"/>
  <c r="I36" i="12"/>
  <c r="V28" i="12"/>
  <c r="C28" i="12"/>
  <c r="O19" i="5"/>
  <c r="N19" i="5"/>
  <c r="L19" i="5"/>
  <c r="K19" i="5"/>
  <c r="I19" i="5"/>
  <c r="H19" i="5"/>
  <c r="F19" i="5"/>
  <c r="V17" i="12"/>
  <c r="C17" i="12"/>
  <c r="Z16" i="12"/>
  <c r="R18" i="5" s="1"/>
  <c r="Q18" i="5"/>
  <c r="V16" i="12"/>
  <c r="N18" i="5"/>
  <c r="L18" i="5"/>
  <c r="K18" i="5"/>
  <c r="I18" i="5"/>
  <c r="H18" i="5"/>
  <c r="F18" i="5"/>
  <c r="V37" i="11"/>
  <c r="C37" i="11"/>
  <c r="Z36" i="11"/>
  <c r="R17" i="5" s="1"/>
  <c r="Y36" i="11"/>
  <c r="Q17" i="5" s="1"/>
  <c r="V36" i="11"/>
  <c r="O17" i="5" s="1"/>
  <c r="U36" i="11"/>
  <c r="R36" i="11"/>
  <c r="L17" i="5" s="1"/>
  <c r="Q36" i="11"/>
  <c r="K17" i="5" s="1"/>
  <c r="N36" i="11"/>
  <c r="I17" i="5" s="1"/>
  <c r="M36" i="11"/>
  <c r="H17" i="5" s="1"/>
  <c r="J36" i="11"/>
  <c r="I36" i="11"/>
  <c r="V32" i="11"/>
  <c r="C32" i="11"/>
  <c r="Z31" i="11"/>
  <c r="R16" i="5" s="1"/>
  <c r="Y31" i="11"/>
  <c r="Q16" i="5" s="1"/>
  <c r="V31" i="11"/>
  <c r="O16" i="5" s="1"/>
  <c r="U31" i="11"/>
  <c r="N16" i="5" s="1"/>
  <c r="R31" i="11"/>
  <c r="L16" i="5" s="1"/>
  <c r="Q31" i="11"/>
  <c r="K16" i="5" s="1"/>
  <c r="N31" i="11"/>
  <c r="M31" i="11"/>
  <c r="H16" i="5" s="1"/>
  <c r="J31" i="11"/>
  <c r="I31" i="11"/>
  <c r="V22" i="11"/>
  <c r="C22" i="11"/>
  <c r="Z21" i="11"/>
  <c r="R15" i="5" s="1"/>
  <c r="Y21" i="11"/>
  <c r="Q15" i="5" s="1"/>
  <c r="V21" i="11"/>
  <c r="O15" i="5" s="1"/>
  <c r="U21" i="11"/>
  <c r="N15" i="5" s="1"/>
  <c r="R21" i="11"/>
  <c r="L15" i="5" s="1"/>
  <c r="Q21" i="11"/>
  <c r="K15" i="5" s="1"/>
  <c r="N21" i="11"/>
  <c r="I15" i="5" s="1"/>
  <c r="M21" i="11"/>
  <c r="H15" i="5" s="1"/>
  <c r="J21" i="11"/>
  <c r="I21" i="11"/>
  <c r="V11" i="11"/>
  <c r="C11" i="11"/>
  <c r="Z10" i="11"/>
  <c r="R14" i="5" s="1"/>
  <c r="Y10" i="11"/>
  <c r="Q14" i="5" s="1"/>
  <c r="V10" i="11"/>
  <c r="U10" i="11"/>
  <c r="N14" i="5" s="1"/>
  <c r="R10" i="11"/>
  <c r="L14" i="5" s="1"/>
  <c r="Q10" i="11"/>
  <c r="N10" i="11"/>
  <c r="I14" i="5" s="1"/>
  <c r="M10" i="11"/>
  <c r="H14" i="5" s="1"/>
  <c r="J10" i="11"/>
  <c r="I10" i="11"/>
  <c r="V27" i="10"/>
  <c r="C27" i="10"/>
  <c r="R11" i="5"/>
  <c r="Q11" i="5"/>
  <c r="N11" i="5"/>
  <c r="L11" i="5"/>
  <c r="I11" i="5"/>
  <c r="H11" i="5"/>
  <c r="V34" i="9"/>
  <c r="C34" i="9"/>
  <c r="R13" i="5"/>
  <c r="Q13" i="5"/>
  <c r="O13" i="5"/>
  <c r="L13" i="5"/>
  <c r="K13" i="5"/>
  <c r="I13" i="5"/>
  <c r="H13" i="5"/>
  <c r="V20" i="9"/>
  <c r="C20" i="9"/>
  <c r="R12" i="5"/>
  <c r="Q12" i="5"/>
  <c r="L12" i="5"/>
  <c r="K12" i="5"/>
  <c r="I12" i="5"/>
  <c r="H12" i="5"/>
  <c r="F12" i="5"/>
  <c r="V37" i="8"/>
  <c r="C37" i="8"/>
  <c r="Z36" i="8"/>
  <c r="R10" i="5" s="1"/>
  <c r="Y36" i="8"/>
  <c r="Q10" i="5" s="1"/>
  <c r="V36" i="8"/>
  <c r="O10" i="5" s="1"/>
  <c r="U36" i="8"/>
  <c r="N10" i="5" s="1"/>
  <c r="R36" i="8"/>
  <c r="L10" i="5" s="1"/>
  <c r="Q36" i="8"/>
  <c r="K10" i="5" s="1"/>
  <c r="N36" i="8"/>
  <c r="I10" i="5" s="1"/>
  <c r="M36" i="8"/>
  <c r="H10" i="5" s="1"/>
  <c r="J36" i="8"/>
  <c r="I36" i="8"/>
  <c r="V25" i="8"/>
  <c r="C25" i="8"/>
  <c r="Z24" i="8"/>
  <c r="R9" i="5" s="1"/>
  <c r="Y24" i="8"/>
  <c r="Q9" i="5" s="1"/>
  <c r="V24" i="8"/>
  <c r="O9" i="5" s="1"/>
  <c r="U24" i="8"/>
  <c r="N9" i="5" s="1"/>
  <c r="R24" i="8"/>
  <c r="L9" i="5" s="1"/>
  <c r="Q24" i="8"/>
  <c r="K9" i="5" s="1"/>
  <c r="N24" i="8"/>
  <c r="I9" i="5" s="1"/>
  <c r="M24" i="8"/>
  <c r="H9" i="5" s="1"/>
  <c r="J24" i="8"/>
  <c r="I24" i="8"/>
  <c r="V16" i="8"/>
  <c r="C16" i="8"/>
  <c r="Z15" i="8"/>
  <c r="R8" i="5" s="1"/>
  <c r="Y15" i="8"/>
  <c r="Q8" i="5" s="1"/>
  <c r="V15" i="8"/>
  <c r="O8" i="5" s="1"/>
  <c r="U15" i="8"/>
  <c r="N8" i="5" s="1"/>
  <c r="R15" i="8"/>
  <c r="L8" i="5" s="1"/>
  <c r="Q15" i="8"/>
  <c r="K8" i="5" s="1"/>
  <c r="N15" i="8"/>
  <c r="M15" i="8"/>
  <c r="H8" i="5" s="1"/>
  <c r="J15" i="8"/>
  <c r="I15" i="8"/>
  <c r="V36" i="7"/>
  <c r="C36" i="7"/>
  <c r="R7" i="5"/>
  <c r="Q7" i="5"/>
  <c r="O7" i="5"/>
  <c r="L7" i="5"/>
  <c r="K7" i="5"/>
  <c r="I7" i="5"/>
  <c r="H7" i="5"/>
  <c r="V38" i="6"/>
  <c r="L6" i="5" s="1"/>
  <c r="U38" i="6"/>
  <c r="K6" i="5" s="1"/>
  <c r="R38" i="6"/>
  <c r="I6" i="5" s="1"/>
  <c r="Q38" i="6"/>
  <c r="H6" i="5" s="1"/>
  <c r="E6" i="5"/>
  <c r="V25" i="5"/>
  <c r="S25" i="5"/>
  <c r="P25" i="5"/>
  <c r="M25" i="5"/>
  <c r="J25" i="5"/>
  <c r="G25" i="5"/>
  <c r="L22" i="5"/>
  <c r="D22" i="5"/>
  <c r="D21" i="5"/>
  <c r="R20" i="5"/>
  <c r="D20" i="5"/>
  <c r="D19" i="5"/>
  <c r="D18" i="5"/>
  <c r="D17" i="5"/>
  <c r="D16" i="5"/>
  <c r="D15" i="5"/>
  <c r="D14" i="5"/>
  <c r="D13" i="5"/>
  <c r="D12" i="5"/>
  <c r="D11" i="5"/>
  <c r="D10" i="5"/>
  <c r="D9" i="5"/>
  <c r="D8" i="5"/>
  <c r="D7" i="5"/>
  <c r="D6" i="5"/>
  <c r="W37" i="12" l="1"/>
  <c r="K20" i="5"/>
  <c r="D37" i="12"/>
  <c r="F22" i="5"/>
  <c r="W29" i="13"/>
  <c r="G38" i="6"/>
  <c r="I2" i="6" s="1"/>
  <c r="F7" i="5"/>
  <c r="C7" i="5" s="1"/>
  <c r="F8" i="5"/>
  <c r="W16" i="8"/>
  <c r="F9" i="5"/>
  <c r="C9" i="5" s="1"/>
  <c r="W25" i="8"/>
  <c r="F10" i="5"/>
  <c r="C10" i="5" s="1"/>
  <c r="W37" i="8"/>
  <c r="F13" i="5"/>
  <c r="C13" i="5" s="1"/>
  <c r="F11" i="5"/>
  <c r="I2" i="10"/>
  <c r="F14" i="5"/>
  <c r="W11" i="11"/>
  <c r="F15" i="5"/>
  <c r="C15" i="5" s="1"/>
  <c r="W22" i="11"/>
  <c r="F16" i="5"/>
  <c r="W32" i="11"/>
  <c r="W37" i="11"/>
  <c r="F20" i="5"/>
  <c r="C20" i="5" s="1"/>
  <c r="E7" i="5"/>
  <c r="B7" i="5" s="1"/>
  <c r="E9" i="5"/>
  <c r="B9" i="5" s="1"/>
  <c r="D25" i="8"/>
  <c r="E10" i="5"/>
  <c r="B10" i="5" s="1"/>
  <c r="D37" i="8"/>
  <c r="E12" i="5"/>
  <c r="E13" i="5"/>
  <c r="E14" i="5"/>
  <c r="D11" i="11"/>
  <c r="E15" i="5"/>
  <c r="B15" i="5" s="1"/>
  <c r="D22" i="11"/>
  <c r="E16" i="5"/>
  <c r="B16" i="5" s="1"/>
  <c r="D32" i="11"/>
  <c r="E17" i="5"/>
  <c r="D37" i="11"/>
  <c r="E18" i="5"/>
  <c r="D17" i="12"/>
  <c r="E19" i="5"/>
  <c r="E20" i="5"/>
  <c r="E22" i="5"/>
  <c r="B22" i="5" s="1"/>
  <c r="R22" i="5"/>
  <c r="E11" i="5"/>
  <c r="E8" i="5"/>
  <c r="B8" i="5" s="1"/>
  <c r="D16" i="8"/>
  <c r="O18" i="5"/>
  <c r="C18" i="5" s="1"/>
  <c r="W17" i="12"/>
  <c r="C21" i="5"/>
  <c r="F17" i="5"/>
  <c r="C17" i="5" s="1"/>
  <c r="B21" i="5"/>
  <c r="F6" i="5"/>
  <c r="D25" i="5"/>
  <c r="I16" i="5"/>
  <c r="I8" i="5"/>
  <c r="H25" i="5"/>
  <c r="K11" i="5"/>
  <c r="L25" i="5"/>
  <c r="K14" i="5"/>
  <c r="O11" i="5"/>
  <c r="O12" i="5"/>
  <c r="C12" i="5" s="1"/>
  <c r="N12" i="5"/>
  <c r="N13" i="5"/>
  <c r="N17" i="5"/>
  <c r="O14" i="5"/>
  <c r="T25" i="5"/>
  <c r="T45" i="15"/>
  <c r="S45" i="15"/>
  <c r="B6" i="5"/>
  <c r="Q20" i="5"/>
  <c r="R19" i="5"/>
  <c r="Q19" i="5"/>
  <c r="G2" i="15" l="1"/>
  <c r="B13" i="5"/>
  <c r="C22" i="5"/>
  <c r="I2" i="13"/>
  <c r="I2" i="12"/>
  <c r="B20" i="5"/>
  <c r="I2" i="9"/>
  <c r="C14" i="5"/>
  <c r="C16" i="5"/>
  <c r="B17" i="5"/>
  <c r="F25" i="5"/>
  <c r="E25" i="5"/>
  <c r="I2" i="8"/>
  <c r="C11" i="5"/>
  <c r="I2" i="11"/>
  <c r="B14" i="5"/>
  <c r="B12" i="5"/>
  <c r="B11" i="5"/>
  <c r="C6" i="5"/>
  <c r="B18" i="5"/>
  <c r="K25" i="5"/>
  <c r="I25" i="5"/>
  <c r="O25" i="5"/>
  <c r="C8" i="5"/>
  <c r="N25" i="5"/>
  <c r="U25" i="5"/>
  <c r="R25" i="5"/>
  <c r="C19" i="5"/>
  <c r="B19" i="5"/>
  <c r="Q25" i="5"/>
  <c r="F2" i="7" l="1"/>
  <c r="F2" i="6"/>
  <c r="F2" i="12"/>
  <c r="E2" i="15"/>
  <c r="F2" i="10"/>
  <c r="F2" i="11"/>
  <c r="F2" i="9"/>
  <c r="F2" i="8"/>
  <c r="F2" i="13"/>
  <c r="C25" i="5"/>
  <c r="B25" i="5"/>
</calcChain>
</file>

<file path=xl/sharedStrings.xml><?xml version="1.0" encoding="utf-8"?>
<sst xmlns="http://schemas.openxmlformats.org/spreadsheetml/2006/main" count="1396" uniqueCount="725">
  <si>
    <t>サイズ</t>
  </si>
  <si>
    <t>南大分</t>
  </si>
  <si>
    <t>賀来</t>
  </si>
  <si>
    <t>古国府</t>
  </si>
  <si>
    <t>羽屋</t>
  </si>
  <si>
    <t>明野</t>
  </si>
  <si>
    <t>明治</t>
  </si>
  <si>
    <t>鶴崎</t>
  </si>
  <si>
    <t>大分西部</t>
  </si>
  <si>
    <t>大分東部</t>
  </si>
  <si>
    <t>大分中央</t>
  </si>
  <si>
    <t>舞鶴</t>
  </si>
  <si>
    <t>臼杵</t>
  </si>
  <si>
    <t>津久見</t>
  </si>
  <si>
    <t>野津原</t>
  </si>
  <si>
    <t>挾間学園台</t>
  </si>
  <si>
    <t>折込指定日</t>
  </si>
  <si>
    <t>折込総数</t>
  </si>
  <si>
    <t>ページ折込数</t>
  </si>
  <si>
    <t>広告主名（チラシ表記の名称)</t>
  </si>
  <si>
    <t>タイトル等（詳しく記入)</t>
  </si>
  <si>
    <t>請求先名</t>
  </si>
  <si>
    <t>印刷会社名</t>
  </si>
  <si>
    <t>持込日</t>
  </si>
  <si>
    <t>申込者名</t>
  </si>
  <si>
    <t>寒田</t>
  </si>
  <si>
    <t>合計</t>
  </si>
  <si>
    <t>明野東部</t>
  </si>
  <si>
    <t>大在</t>
  </si>
  <si>
    <t>坂ノ市</t>
  </si>
  <si>
    <t>宗方</t>
  </si>
  <si>
    <t>光吉</t>
  </si>
  <si>
    <t>稙田西</t>
  </si>
  <si>
    <t>海崎</t>
  </si>
  <si>
    <t>佐伯堅田</t>
  </si>
  <si>
    <t>佐伯中央</t>
  </si>
  <si>
    <t>竹田</t>
  </si>
  <si>
    <t>玉来</t>
  </si>
  <si>
    <t>日出</t>
  </si>
  <si>
    <t>杵築</t>
  </si>
  <si>
    <t>安岐</t>
  </si>
  <si>
    <t>武蔵</t>
  </si>
  <si>
    <t>富来</t>
  </si>
  <si>
    <t>宇佐</t>
  </si>
  <si>
    <t>北馬城</t>
  </si>
  <si>
    <t>四日市</t>
  </si>
  <si>
    <t>小楠</t>
  </si>
  <si>
    <t>中津中央</t>
  </si>
  <si>
    <t>中津駅前通</t>
  </si>
  <si>
    <t>中津</t>
  </si>
  <si>
    <t>中津南部</t>
  </si>
  <si>
    <t>大幡今津</t>
  </si>
  <si>
    <t>中津東部</t>
  </si>
  <si>
    <t>中津南</t>
  </si>
  <si>
    <t>三光</t>
  </si>
  <si>
    <t>豊後高田</t>
  </si>
  <si>
    <t>真玉</t>
  </si>
  <si>
    <t>香々地</t>
  </si>
  <si>
    <t>日田</t>
  </si>
  <si>
    <t>大山</t>
  </si>
  <si>
    <t>前津江</t>
  </si>
  <si>
    <t>日田三隈</t>
  </si>
  <si>
    <t>鉄輪</t>
  </si>
  <si>
    <t>実相寺</t>
  </si>
  <si>
    <t>南部</t>
  </si>
  <si>
    <t>流川</t>
  </si>
  <si>
    <t>西部</t>
  </si>
  <si>
    <t>中央</t>
  </si>
  <si>
    <t>石垣</t>
  </si>
  <si>
    <t>上人</t>
  </si>
  <si>
    <t>亀川</t>
  </si>
  <si>
    <t>大分市</t>
  </si>
  <si>
    <t>別府市</t>
  </si>
  <si>
    <t>臼杵市</t>
  </si>
  <si>
    <t>津久見市</t>
  </si>
  <si>
    <t>佐伯市</t>
  </si>
  <si>
    <t>竹田市</t>
  </si>
  <si>
    <t>速見郡</t>
  </si>
  <si>
    <t>杵築市</t>
  </si>
  <si>
    <t>東国東郡</t>
  </si>
  <si>
    <t>宇佐市</t>
  </si>
  <si>
    <t>豊後高田市</t>
  </si>
  <si>
    <t>中津市</t>
  </si>
  <si>
    <t>玖珠郡</t>
  </si>
  <si>
    <t>大分合同新聞</t>
    <rPh sb="0" eb="2">
      <t>オオイタ</t>
    </rPh>
    <rPh sb="2" eb="4">
      <t>ゴウドウ</t>
    </rPh>
    <rPh sb="4" eb="6">
      <t>シンブン</t>
    </rPh>
    <phoneticPr fontId="2"/>
  </si>
  <si>
    <t>朝日新聞</t>
    <rPh sb="0" eb="2">
      <t>アサヒ</t>
    </rPh>
    <rPh sb="2" eb="4">
      <t>シンブン</t>
    </rPh>
    <phoneticPr fontId="2"/>
  </si>
  <si>
    <t>毎日新聞</t>
    <rPh sb="0" eb="2">
      <t>マイニチ</t>
    </rPh>
    <rPh sb="2" eb="4">
      <t>シンブン</t>
    </rPh>
    <phoneticPr fontId="2"/>
  </si>
  <si>
    <t>読売新聞</t>
    <rPh sb="0" eb="2">
      <t>ヨミウリ</t>
    </rPh>
    <rPh sb="2" eb="4">
      <t>シンブン</t>
    </rPh>
    <phoneticPr fontId="2"/>
  </si>
  <si>
    <t>西日本新聞</t>
    <rPh sb="0" eb="3">
      <t>ニシニホン</t>
    </rPh>
    <rPh sb="3" eb="5">
      <t>シンブン</t>
    </rPh>
    <phoneticPr fontId="2"/>
  </si>
  <si>
    <t>合計</t>
    <rPh sb="0" eb="2">
      <t>ゴウケイ</t>
    </rPh>
    <phoneticPr fontId="2"/>
  </si>
  <si>
    <t>枚</t>
    <rPh sb="0" eb="1">
      <t>マイ</t>
    </rPh>
    <phoneticPr fontId="2"/>
  </si>
  <si>
    <t>玖珠郡</t>
    <rPh sb="0" eb="3">
      <t>クスグン</t>
    </rPh>
    <phoneticPr fontId="2"/>
  </si>
  <si>
    <t>豊後高田市</t>
    <rPh sb="0" eb="2">
      <t>ブンゴ</t>
    </rPh>
    <rPh sb="2" eb="4">
      <t>タカタ</t>
    </rPh>
    <rPh sb="4" eb="5">
      <t>シ</t>
    </rPh>
    <phoneticPr fontId="2"/>
  </si>
  <si>
    <t>宇佐市</t>
    <rPh sb="0" eb="2">
      <t>ウサグン</t>
    </rPh>
    <rPh sb="2" eb="3">
      <t>シ</t>
    </rPh>
    <phoneticPr fontId="2"/>
  </si>
  <si>
    <t>中津市</t>
    <rPh sb="0" eb="3">
      <t>ナカツシ</t>
    </rPh>
    <phoneticPr fontId="2"/>
  </si>
  <si>
    <t>速見郡</t>
    <rPh sb="0" eb="3">
      <t>ハヤミグン</t>
    </rPh>
    <phoneticPr fontId="2"/>
  </si>
  <si>
    <t>杵築市</t>
    <rPh sb="0" eb="3">
      <t>キツキシ</t>
    </rPh>
    <phoneticPr fontId="2"/>
  </si>
  <si>
    <t>東国東郡</t>
    <rPh sb="0" eb="4">
      <t>ヒガシクニサキグン</t>
    </rPh>
    <phoneticPr fontId="2"/>
  </si>
  <si>
    <t>竹田市</t>
    <rPh sb="0" eb="3">
      <t>タケタシ</t>
    </rPh>
    <phoneticPr fontId="2"/>
  </si>
  <si>
    <t>佐伯市</t>
    <rPh sb="0" eb="3">
      <t>サイキシ</t>
    </rPh>
    <phoneticPr fontId="2"/>
  </si>
  <si>
    <t>臼杵市</t>
    <rPh sb="0" eb="3">
      <t>ウスキシ</t>
    </rPh>
    <phoneticPr fontId="2"/>
  </si>
  <si>
    <t>津久見市</t>
    <rPh sb="0" eb="4">
      <t>ツクミシ</t>
    </rPh>
    <phoneticPr fontId="2"/>
  </si>
  <si>
    <t>別府市</t>
    <rPh sb="0" eb="3">
      <t>ベップシ</t>
    </rPh>
    <phoneticPr fontId="2"/>
  </si>
  <si>
    <t>M鶴崎</t>
    <rPh sb="1" eb="3">
      <t>ツルサキ</t>
    </rPh>
    <phoneticPr fontId="2"/>
  </si>
  <si>
    <t>M鶴崎森町</t>
    <rPh sb="1" eb="3">
      <t>ツルサキ</t>
    </rPh>
    <rPh sb="3" eb="5">
      <t>モリマチ</t>
    </rPh>
    <phoneticPr fontId="2"/>
  </si>
  <si>
    <t>大分中央</t>
    <rPh sb="0" eb="2">
      <t>オオイタ</t>
    </rPh>
    <rPh sb="2" eb="4">
      <t>チュウオウ</t>
    </rPh>
    <phoneticPr fontId="2"/>
  </si>
  <si>
    <t>M石垣</t>
    <rPh sb="1" eb="3">
      <t>イシガキ</t>
    </rPh>
    <phoneticPr fontId="2"/>
  </si>
  <si>
    <t>M中津中央</t>
    <rPh sb="1" eb="3">
      <t>ナカツ</t>
    </rPh>
    <rPh sb="3" eb="5">
      <t>チュウオウ</t>
    </rPh>
    <phoneticPr fontId="2"/>
  </si>
  <si>
    <t>M中津西部</t>
    <rPh sb="1" eb="3">
      <t>ナカツ</t>
    </rPh>
    <rPh sb="3" eb="5">
      <t>セイブ</t>
    </rPh>
    <phoneticPr fontId="2"/>
  </si>
  <si>
    <t>M中津東部</t>
    <rPh sb="1" eb="3">
      <t>ナカツ</t>
    </rPh>
    <rPh sb="3" eb="5">
      <t>トウブ</t>
    </rPh>
    <phoneticPr fontId="2"/>
  </si>
  <si>
    <t>M鶴居</t>
    <rPh sb="1" eb="3">
      <t>ツルイ</t>
    </rPh>
    <phoneticPr fontId="2"/>
  </si>
  <si>
    <t>M大幡</t>
    <rPh sb="1" eb="3">
      <t>オオハタ</t>
    </rPh>
    <phoneticPr fontId="2"/>
  </si>
  <si>
    <t>A津久見</t>
    <rPh sb="1" eb="4">
      <t>ツクミ</t>
    </rPh>
    <phoneticPr fontId="2"/>
  </si>
  <si>
    <t>A臼杵</t>
    <rPh sb="1" eb="3">
      <t>ウスキ</t>
    </rPh>
    <phoneticPr fontId="2"/>
  </si>
  <si>
    <t>日出東部</t>
    <rPh sb="0" eb="2">
      <t>ヒジ</t>
    </rPh>
    <rPh sb="2" eb="4">
      <t>トウブ</t>
    </rPh>
    <phoneticPr fontId="2"/>
  </si>
  <si>
    <t>A日出</t>
    <rPh sb="1" eb="3">
      <t>ヒジ</t>
    </rPh>
    <phoneticPr fontId="2"/>
  </si>
  <si>
    <t>日田光岡</t>
    <rPh sb="2" eb="4">
      <t>テルオカ</t>
    </rPh>
    <phoneticPr fontId="2"/>
  </si>
  <si>
    <t>公表部数</t>
    <rPh sb="0" eb="2">
      <t>コウヒョウ</t>
    </rPh>
    <rPh sb="2" eb="4">
      <t>ブスウ</t>
    </rPh>
    <phoneticPr fontId="2"/>
  </si>
  <si>
    <t>配布部数</t>
    <rPh sb="0" eb="2">
      <t>ハイフ</t>
    </rPh>
    <rPh sb="2" eb="4">
      <t>ブスウ</t>
    </rPh>
    <phoneticPr fontId="2"/>
  </si>
  <si>
    <t>公表部数</t>
    <rPh sb="0" eb="2">
      <t>コウヒョウ</t>
    </rPh>
    <rPh sb="2" eb="4">
      <t>ブスウ</t>
    </rPh>
    <phoneticPr fontId="6"/>
  </si>
  <si>
    <t>配布部数</t>
    <rPh sb="0" eb="2">
      <t>ハイフ</t>
    </rPh>
    <rPh sb="2" eb="4">
      <t>ブスウ</t>
    </rPh>
    <phoneticPr fontId="6"/>
  </si>
  <si>
    <t>豊後大野市</t>
    <rPh sb="0" eb="2">
      <t>ブンゴ</t>
    </rPh>
    <rPh sb="2" eb="5">
      <t>オオノシ</t>
    </rPh>
    <phoneticPr fontId="6"/>
  </si>
  <si>
    <t>日田市</t>
    <phoneticPr fontId="6"/>
  </si>
  <si>
    <t>日経新聞大分県折込部数表</t>
    <rPh sb="0" eb="2">
      <t>ニッケイ</t>
    </rPh>
    <rPh sb="2" eb="4">
      <t>シンブン</t>
    </rPh>
    <rPh sb="4" eb="7">
      <t>オオイタケン</t>
    </rPh>
    <rPh sb="7" eb="9">
      <t>オリコミ</t>
    </rPh>
    <rPh sb="9" eb="11">
      <t>ブスウ</t>
    </rPh>
    <rPh sb="11" eb="12">
      <t>ヒョウ</t>
    </rPh>
    <phoneticPr fontId="2"/>
  </si>
  <si>
    <t>参考資料</t>
    <rPh sb="0" eb="2">
      <t>サンコウ</t>
    </rPh>
    <rPh sb="2" eb="4">
      <t>シリョウ</t>
    </rPh>
    <phoneticPr fontId="2"/>
  </si>
  <si>
    <t>大分市中心部（専売）</t>
    <rPh sb="0" eb="3">
      <t>オオイタシ</t>
    </rPh>
    <rPh sb="3" eb="6">
      <t>チュウシンブ</t>
    </rPh>
    <rPh sb="7" eb="9">
      <t>センバイ</t>
    </rPh>
    <phoneticPr fontId="2"/>
  </si>
  <si>
    <t>大分市南部（合配）</t>
    <rPh sb="0" eb="3">
      <t>オオイタシ</t>
    </rPh>
    <rPh sb="3" eb="5">
      <t>ナンブ</t>
    </rPh>
    <rPh sb="6" eb="7">
      <t>ゴウ</t>
    </rPh>
    <rPh sb="7" eb="8">
      <t>ハイ</t>
    </rPh>
    <phoneticPr fontId="2"/>
  </si>
  <si>
    <t>別府市（合配）</t>
    <rPh sb="0" eb="3">
      <t>ベップシ</t>
    </rPh>
    <rPh sb="4" eb="5">
      <t>ゴウ</t>
    </rPh>
    <rPh sb="5" eb="6">
      <t>ハイ</t>
    </rPh>
    <phoneticPr fontId="2"/>
  </si>
  <si>
    <t>由布市（合配）</t>
    <rPh sb="0" eb="2">
      <t>ユフ</t>
    </rPh>
    <rPh sb="2" eb="3">
      <t>シ</t>
    </rPh>
    <rPh sb="4" eb="5">
      <t>ゴウ</t>
    </rPh>
    <rPh sb="5" eb="6">
      <t>バイ</t>
    </rPh>
    <phoneticPr fontId="2"/>
  </si>
  <si>
    <t>佐伯市（合配）</t>
    <rPh sb="0" eb="3">
      <t>サイキシ</t>
    </rPh>
    <rPh sb="4" eb="5">
      <t>ゴウ</t>
    </rPh>
    <rPh sb="5" eb="6">
      <t>ハイ</t>
    </rPh>
    <phoneticPr fontId="2"/>
  </si>
  <si>
    <t>国東市（合配）</t>
    <rPh sb="0" eb="2">
      <t>クニサキ</t>
    </rPh>
    <rPh sb="2" eb="3">
      <t>シ</t>
    </rPh>
    <rPh sb="4" eb="5">
      <t>ゴウ</t>
    </rPh>
    <rPh sb="5" eb="6">
      <t>クバ</t>
    </rPh>
    <phoneticPr fontId="2"/>
  </si>
  <si>
    <t>中津市（合配）</t>
    <rPh sb="0" eb="3">
      <t>ナカツシ</t>
    </rPh>
    <rPh sb="4" eb="5">
      <t>ゴウ</t>
    </rPh>
    <rPh sb="5" eb="6">
      <t>ハイ</t>
    </rPh>
    <phoneticPr fontId="2"/>
  </si>
  <si>
    <t>A今津</t>
    <rPh sb="1" eb="2">
      <t>イマ</t>
    </rPh>
    <rPh sb="2" eb="3">
      <t>ツ</t>
    </rPh>
    <phoneticPr fontId="2"/>
  </si>
  <si>
    <t>G医大ケ丘</t>
    <rPh sb="1" eb="5">
      <t>イダイガオカ</t>
    </rPh>
    <phoneticPr fontId="2"/>
  </si>
  <si>
    <t>G向の原</t>
    <rPh sb="1" eb="2">
      <t>ムカイ</t>
    </rPh>
    <rPh sb="3" eb="4">
      <t>ハル</t>
    </rPh>
    <phoneticPr fontId="2"/>
  </si>
  <si>
    <t>大分市中心部（合配）</t>
    <rPh sb="0" eb="3">
      <t>オオイタシ</t>
    </rPh>
    <rPh sb="3" eb="6">
      <t>チュウシンブ</t>
    </rPh>
    <rPh sb="7" eb="8">
      <t>ゴウ</t>
    </rPh>
    <rPh sb="8" eb="9">
      <t>クバ</t>
    </rPh>
    <phoneticPr fontId="2"/>
  </si>
  <si>
    <t>G宗方</t>
    <rPh sb="1" eb="3">
      <t>ムナカタ</t>
    </rPh>
    <phoneticPr fontId="2"/>
  </si>
  <si>
    <t>G挾間中央</t>
    <rPh sb="1" eb="3">
      <t>ハサマ</t>
    </rPh>
    <rPh sb="3" eb="5">
      <t>チュウオウ</t>
    </rPh>
    <phoneticPr fontId="2"/>
  </si>
  <si>
    <t>G小野屋</t>
    <rPh sb="1" eb="4">
      <t>オノヤ</t>
    </rPh>
    <phoneticPr fontId="2"/>
  </si>
  <si>
    <t>G庄内</t>
    <rPh sb="1" eb="3">
      <t>ショウナイ</t>
    </rPh>
    <phoneticPr fontId="2"/>
  </si>
  <si>
    <t>G直川</t>
    <rPh sb="1" eb="3">
      <t>ナオカワ</t>
    </rPh>
    <phoneticPr fontId="2"/>
  </si>
  <si>
    <t>G南石垣</t>
    <rPh sb="1" eb="2">
      <t>ミナミ</t>
    </rPh>
    <rPh sb="2" eb="4">
      <t>イシガキ</t>
    </rPh>
    <phoneticPr fontId="2"/>
  </si>
  <si>
    <t>G湯の平</t>
    <rPh sb="1" eb="2">
      <t>ユ</t>
    </rPh>
    <rPh sb="3" eb="4">
      <t>ヒラ</t>
    </rPh>
    <phoneticPr fontId="2"/>
  </si>
  <si>
    <t>G重岡</t>
    <rPh sb="1" eb="3">
      <t>シゲオカ</t>
    </rPh>
    <phoneticPr fontId="2"/>
  </si>
  <si>
    <t>G南春日</t>
    <rPh sb="1" eb="2">
      <t>ミナミ</t>
    </rPh>
    <rPh sb="2" eb="4">
      <t>カスガ</t>
    </rPh>
    <phoneticPr fontId="2"/>
  </si>
  <si>
    <t>G東荘園</t>
    <rPh sb="1" eb="4">
      <t>ヒガシソウエン</t>
    </rPh>
    <phoneticPr fontId="2"/>
  </si>
  <si>
    <t>G蒲江</t>
    <rPh sb="1" eb="3">
      <t>カマエ</t>
    </rPh>
    <phoneticPr fontId="2"/>
  </si>
  <si>
    <t>G上ノ原</t>
    <rPh sb="1" eb="2">
      <t>ウエ</t>
    </rPh>
    <rPh sb="3" eb="4">
      <t>ハラ</t>
    </rPh>
    <phoneticPr fontId="2"/>
  </si>
  <si>
    <t>G扇山</t>
    <rPh sb="1" eb="3">
      <t>オウギヤマ</t>
    </rPh>
    <phoneticPr fontId="2"/>
  </si>
  <si>
    <t>G南大分</t>
    <rPh sb="1" eb="4">
      <t>ミナミオオイタ</t>
    </rPh>
    <phoneticPr fontId="2"/>
  </si>
  <si>
    <t>G山の手</t>
    <rPh sb="1" eb="2">
      <t>ヤマ</t>
    </rPh>
    <rPh sb="3" eb="4">
      <t>テ</t>
    </rPh>
    <phoneticPr fontId="2"/>
  </si>
  <si>
    <t>豊後大野市（合配）</t>
    <rPh sb="0" eb="2">
      <t>ブンゴ</t>
    </rPh>
    <rPh sb="2" eb="5">
      <t>オオノシ</t>
    </rPh>
    <rPh sb="6" eb="7">
      <t>ゴウ</t>
    </rPh>
    <rPh sb="7" eb="8">
      <t>バイ</t>
    </rPh>
    <phoneticPr fontId="2"/>
  </si>
  <si>
    <t>G野口</t>
    <rPh sb="1" eb="3">
      <t>ノグチ</t>
    </rPh>
    <phoneticPr fontId="2"/>
  </si>
  <si>
    <t>速見郡（合配）</t>
    <rPh sb="0" eb="3">
      <t>ハヤミグン</t>
    </rPh>
    <rPh sb="4" eb="5">
      <t>ゴウ</t>
    </rPh>
    <rPh sb="5" eb="6">
      <t>ハイ</t>
    </rPh>
    <phoneticPr fontId="2"/>
  </si>
  <si>
    <t>G西の台</t>
    <rPh sb="1" eb="2">
      <t>ニシ</t>
    </rPh>
    <rPh sb="3" eb="4">
      <t>ダイ</t>
    </rPh>
    <phoneticPr fontId="2"/>
  </si>
  <si>
    <t>G犬飼</t>
    <rPh sb="1" eb="3">
      <t>イヌカイ</t>
    </rPh>
    <phoneticPr fontId="2"/>
  </si>
  <si>
    <t>G犬飼西部</t>
    <rPh sb="1" eb="3">
      <t>イヌカイ</t>
    </rPh>
    <rPh sb="3" eb="5">
      <t>セイブ</t>
    </rPh>
    <phoneticPr fontId="2"/>
  </si>
  <si>
    <t>G敷戸</t>
    <rPh sb="1" eb="3">
      <t>シキド</t>
    </rPh>
    <phoneticPr fontId="2"/>
  </si>
  <si>
    <t>G千歳</t>
    <rPh sb="1" eb="3">
      <t>チトセ</t>
    </rPh>
    <phoneticPr fontId="2"/>
  </si>
  <si>
    <t>東国東郡（合配）</t>
    <rPh sb="0" eb="4">
      <t>ヒガシクニサキグン</t>
    </rPh>
    <rPh sb="5" eb="6">
      <t>ゴウ</t>
    </rPh>
    <rPh sb="6" eb="7">
      <t>クバ</t>
    </rPh>
    <phoneticPr fontId="2"/>
  </si>
  <si>
    <t>G大野</t>
    <rPh sb="1" eb="3">
      <t>オオノ</t>
    </rPh>
    <phoneticPr fontId="2"/>
  </si>
  <si>
    <t>G姫島</t>
    <rPh sb="1" eb="3">
      <t>ヒメシマ</t>
    </rPh>
    <phoneticPr fontId="2"/>
  </si>
  <si>
    <t>G畑中</t>
    <rPh sb="1" eb="3">
      <t>ハタケナカ</t>
    </rPh>
    <phoneticPr fontId="2"/>
  </si>
  <si>
    <t>G鴛野南部</t>
    <rPh sb="1" eb="3">
      <t>オシノ</t>
    </rPh>
    <rPh sb="3" eb="5">
      <t>ナンブ</t>
    </rPh>
    <phoneticPr fontId="2"/>
  </si>
  <si>
    <t>G朝地</t>
    <rPh sb="1" eb="3">
      <t>アサジ</t>
    </rPh>
    <phoneticPr fontId="2"/>
  </si>
  <si>
    <t>G滝尾</t>
    <rPh sb="1" eb="3">
      <t>タキオ</t>
    </rPh>
    <phoneticPr fontId="2"/>
  </si>
  <si>
    <t>G菅尾</t>
    <rPh sb="1" eb="3">
      <t>スガオ</t>
    </rPh>
    <phoneticPr fontId="2"/>
  </si>
  <si>
    <t>豊後高田市（合配）</t>
    <rPh sb="0" eb="2">
      <t>ブンゴ</t>
    </rPh>
    <rPh sb="2" eb="4">
      <t>タカタ</t>
    </rPh>
    <rPh sb="4" eb="5">
      <t>シ</t>
    </rPh>
    <rPh sb="6" eb="7">
      <t>ゴウ</t>
    </rPh>
    <rPh sb="7" eb="8">
      <t>ハイ</t>
    </rPh>
    <phoneticPr fontId="2"/>
  </si>
  <si>
    <t>G下郡</t>
    <rPh sb="1" eb="3">
      <t>シモゴオリ</t>
    </rPh>
    <phoneticPr fontId="2"/>
  </si>
  <si>
    <t>G中判田</t>
    <rPh sb="1" eb="4">
      <t>ナカハンダ</t>
    </rPh>
    <phoneticPr fontId="2"/>
  </si>
  <si>
    <t>杵築市（合配）</t>
    <rPh sb="0" eb="3">
      <t>キツキシ</t>
    </rPh>
    <rPh sb="4" eb="5">
      <t>ゴウ</t>
    </rPh>
    <rPh sb="5" eb="6">
      <t>ハイ</t>
    </rPh>
    <phoneticPr fontId="2"/>
  </si>
  <si>
    <t>宇佐市（合配）</t>
    <rPh sb="0" eb="2">
      <t>ウサ</t>
    </rPh>
    <rPh sb="2" eb="3">
      <t>シ</t>
    </rPh>
    <rPh sb="4" eb="5">
      <t>ゴウ</t>
    </rPh>
    <rPh sb="5" eb="6">
      <t>ハイ</t>
    </rPh>
    <phoneticPr fontId="2"/>
  </si>
  <si>
    <t>臼杵市（合配）</t>
    <rPh sb="0" eb="3">
      <t>ウスキシ</t>
    </rPh>
    <rPh sb="4" eb="5">
      <t>ゴウ</t>
    </rPh>
    <rPh sb="5" eb="6">
      <t>ハイ</t>
    </rPh>
    <phoneticPr fontId="2"/>
  </si>
  <si>
    <t>G杵築</t>
    <rPh sb="1" eb="3">
      <t>キツキ</t>
    </rPh>
    <phoneticPr fontId="2"/>
  </si>
  <si>
    <t>G戸次宮崎</t>
    <rPh sb="1" eb="3">
      <t>ヘツギ</t>
    </rPh>
    <rPh sb="3" eb="5">
      <t>ミヤザキ</t>
    </rPh>
    <phoneticPr fontId="2"/>
  </si>
  <si>
    <t>G都甲</t>
    <rPh sb="1" eb="3">
      <t>トコウ</t>
    </rPh>
    <phoneticPr fontId="2"/>
  </si>
  <si>
    <t>大分市東部（合配）</t>
    <rPh sb="0" eb="3">
      <t>オオイタシ</t>
    </rPh>
    <rPh sb="3" eb="5">
      <t>トウブ</t>
    </rPh>
    <rPh sb="6" eb="7">
      <t>ゴウ</t>
    </rPh>
    <rPh sb="7" eb="8">
      <t>クバ</t>
    </rPh>
    <phoneticPr fontId="2"/>
  </si>
  <si>
    <t>G杵築西部</t>
    <rPh sb="1" eb="3">
      <t>キツキ</t>
    </rPh>
    <rPh sb="3" eb="5">
      <t>セイブ</t>
    </rPh>
    <phoneticPr fontId="2"/>
  </si>
  <si>
    <t>G田染</t>
    <rPh sb="1" eb="3">
      <t>タゾメ</t>
    </rPh>
    <phoneticPr fontId="2"/>
  </si>
  <si>
    <t>（旧西国東郡）</t>
    <rPh sb="1" eb="2">
      <t>キュウ</t>
    </rPh>
    <rPh sb="2" eb="3">
      <t>ニシ</t>
    </rPh>
    <rPh sb="3" eb="5">
      <t>クニサキ</t>
    </rPh>
    <rPh sb="5" eb="6">
      <t>グン</t>
    </rPh>
    <phoneticPr fontId="2"/>
  </si>
  <si>
    <t>G吉野</t>
    <rPh sb="1" eb="3">
      <t>ヨシノ</t>
    </rPh>
    <phoneticPr fontId="2"/>
  </si>
  <si>
    <t>（旧野津原町）</t>
    <rPh sb="1" eb="2">
      <t>キュウ</t>
    </rPh>
    <rPh sb="2" eb="5">
      <t>ノツハル</t>
    </rPh>
    <rPh sb="5" eb="6">
      <t>マチ</t>
    </rPh>
    <phoneticPr fontId="2"/>
  </si>
  <si>
    <t>G真玉</t>
    <rPh sb="1" eb="3">
      <t>マタマ</t>
    </rPh>
    <phoneticPr fontId="2"/>
  </si>
  <si>
    <t>G松岡</t>
    <rPh sb="1" eb="3">
      <t>マツオカ</t>
    </rPh>
    <phoneticPr fontId="2"/>
  </si>
  <si>
    <t>G野津原</t>
    <rPh sb="1" eb="4">
      <t>ノツハル</t>
    </rPh>
    <phoneticPr fontId="2"/>
  </si>
  <si>
    <t>G佐志生</t>
    <rPh sb="1" eb="4">
      <t>サシウ</t>
    </rPh>
    <phoneticPr fontId="2"/>
  </si>
  <si>
    <t>竹田市（合配）</t>
    <rPh sb="0" eb="3">
      <t>タケタシ</t>
    </rPh>
    <rPh sb="4" eb="5">
      <t>ゴウ</t>
    </rPh>
    <rPh sb="5" eb="6">
      <t>ハイ</t>
    </rPh>
    <phoneticPr fontId="2"/>
  </si>
  <si>
    <t>G中山香</t>
    <rPh sb="1" eb="4">
      <t>ナカヤマガ</t>
    </rPh>
    <phoneticPr fontId="2"/>
  </si>
  <si>
    <t>G大在城原</t>
    <rPh sb="1" eb="3">
      <t>オオザイ</t>
    </rPh>
    <rPh sb="3" eb="5">
      <t>ジョウハル</t>
    </rPh>
    <phoneticPr fontId="2"/>
  </si>
  <si>
    <t>G野津東部</t>
    <rPh sb="1" eb="3">
      <t>ノツ</t>
    </rPh>
    <rPh sb="3" eb="5">
      <t>トウブ</t>
    </rPh>
    <phoneticPr fontId="2"/>
  </si>
  <si>
    <t>玖珠郡（合配）</t>
    <rPh sb="0" eb="2">
      <t>クス</t>
    </rPh>
    <rPh sb="2" eb="3">
      <t>グン</t>
    </rPh>
    <rPh sb="4" eb="5">
      <t>ゴウ</t>
    </rPh>
    <rPh sb="5" eb="6">
      <t>ハイ</t>
    </rPh>
    <phoneticPr fontId="2"/>
  </si>
  <si>
    <t>G大在浜</t>
    <rPh sb="1" eb="3">
      <t>オオザイ</t>
    </rPh>
    <rPh sb="3" eb="4">
      <t>ハマ</t>
    </rPh>
    <phoneticPr fontId="2"/>
  </si>
  <si>
    <t>G丹生</t>
    <rPh sb="1" eb="3">
      <t>ニウ</t>
    </rPh>
    <phoneticPr fontId="2"/>
  </si>
  <si>
    <t>G田原</t>
    <rPh sb="1" eb="3">
      <t>タハラ</t>
    </rPh>
    <phoneticPr fontId="2"/>
  </si>
  <si>
    <t>G安心院</t>
    <rPh sb="1" eb="4">
      <t>アジム</t>
    </rPh>
    <phoneticPr fontId="2"/>
  </si>
  <si>
    <t>G直入</t>
    <rPh sb="1" eb="3">
      <t>ナオイリ</t>
    </rPh>
    <phoneticPr fontId="2"/>
  </si>
  <si>
    <t>津久見市（合配）</t>
    <rPh sb="0" eb="4">
      <t>ツクミシ</t>
    </rPh>
    <rPh sb="5" eb="6">
      <t>ゴウ</t>
    </rPh>
    <rPh sb="6" eb="7">
      <t>クバ</t>
    </rPh>
    <phoneticPr fontId="2"/>
  </si>
  <si>
    <t>G久住</t>
    <rPh sb="1" eb="3">
      <t>クジュウ</t>
    </rPh>
    <phoneticPr fontId="2"/>
  </si>
  <si>
    <t>G荻</t>
    <rPh sb="1" eb="2">
      <t>オギ</t>
    </rPh>
    <phoneticPr fontId="2"/>
  </si>
  <si>
    <t>日田市郡（合配）</t>
    <rPh sb="0" eb="3">
      <t>ヒタシ</t>
    </rPh>
    <rPh sb="3" eb="4">
      <t>グン</t>
    </rPh>
    <rPh sb="5" eb="6">
      <t>ゴウ</t>
    </rPh>
    <rPh sb="6" eb="7">
      <t>ハイ</t>
    </rPh>
    <phoneticPr fontId="2"/>
  </si>
  <si>
    <t>大分市合計</t>
    <rPh sb="0" eb="2">
      <t>オオイタ</t>
    </rPh>
    <rPh sb="2" eb="3">
      <t>シ</t>
    </rPh>
    <rPh sb="3" eb="5">
      <t>ゴウケイ</t>
    </rPh>
    <phoneticPr fontId="2"/>
  </si>
  <si>
    <t>大分県全体</t>
    <rPh sb="0" eb="3">
      <t>オオイタケン</t>
    </rPh>
    <rPh sb="3" eb="5">
      <t>ゼンタイ</t>
    </rPh>
    <phoneticPr fontId="2"/>
  </si>
  <si>
    <t>三光</t>
    <rPh sb="0" eb="2">
      <t>サンコウ</t>
    </rPh>
    <phoneticPr fontId="3"/>
  </si>
  <si>
    <t>G別府中央</t>
    <rPh sb="1" eb="3">
      <t>ベップ</t>
    </rPh>
    <rPh sb="3" eb="5">
      <t>チュウオウ</t>
    </rPh>
    <phoneticPr fontId="2"/>
  </si>
  <si>
    <t>由布市</t>
    <rPh sb="0" eb="2">
      <t>ユフ</t>
    </rPh>
    <rPh sb="2" eb="3">
      <t>シ</t>
    </rPh>
    <phoneticPr fontId="2"/>
  </si>
  <si>
    <t>豊後大野市</t>
    <rPh sb="0" eb="2">
      <t>ブンゴ</t>
    </rPh>
    <rPh sb="2" eb="5">
      <t>オオノシ</t>
    </rPh>
    <phoneticPr fontId="2"/>
  </si>
  <si>
    <t>中津宮永</t>
    <rPh sb="0" eb="2">
      <t>ナカツ</t>
    </rPh>
    <rPh sb="2" eb="4">
      <t>ミヤナガ</t>
    </rPh>
    <phoneticPr fontId="3"/>
  </si>
  <si>
    <t>鶴居中央町</t>
    <rPh sb="2" eb="4">
      <t>チュウオウ</t>
    </rPh>
    <rPh sb="4" eb="5">
      <t>マチ</t>
    </rPh>
    <phoneticPr fontId="3"/>
  </si>
  <si>
    <t>南大分西部</t>
    <rPh sb="3" eb="4">
      <t>ニシ</t>
    </rPh>
    <rPh sb="4" eb="5">
      <t>ブ</t>
    </rPh>
    <phoneticPr fontId="3"/>
  </si>
  <si>
    <t>津留</t>
    <rPh sb="0" eb="2">
      <t>ツル</t>
    </rPh>
    <phoneticPr fontId="3"/>
  </si>
  <si>
    <t>大分中央</t>
    <rPh sb="0" eb="2">
      <t>オオイタ</t>
    </rPh>
    <rPh sb="2" eb="4">
      <t>チュウオウ</t>
    </rPh>
    <phoneticPr fontId="3"/>
  </si>
  <si>
    <t xml:space="preserve">鉄輪      </t>
  </si>
  <si>
    <t>宇佐中央長洲</t>
    <rPh sb="0" eb="2">
      <t>ウサ</t>
    </rPh>
    <rPh sb="2" eb="4">
      <t>チュウオウ</t>
    </rPh>
    <rPh sb="4" eb="6">
      <t>ナガス</t>
    </rPh>
    <phoneticPr fontId="3"/>
  </si>
  <si>
    <t>G守実</t>
  </si>
  <si>
    <t>G若草</t>
    <rPh sb="1" eb="3">
      <t>ワカクサ</t>
    </rPh>
    <phoneticPr fontId="2"/>
  </si>
  <si>
    <t>G富士見雄城台</t>
    <rPh sb="1" eb="4">
      <t>フジミ</t>
    </rPh>
    <rPh sb="4" eb="5">
      <t>オス</t>
    </rPh>
    <rPh sb="5" eb="6">
      <t>シロ</t>
    </rPh>
    <rPh sb="6" eb="7">
      <t>ダイ</t>
    </rPh>
    <phoneticPr fontId="2"/>
  </si>
  <si>
    <t>G戸次上坂</t>
    <rPh sb="1" eb="3">
      <t>ヘツギ</t>
    </rPh>
    <rPh sb="3" eb="5">
      <t>カミサカ</t>
    </rPh>
    <phoneticPr fontId="2"/>
  </si>
  <si>
    <t>今市</t>
    <phoneticPr fontId="2"/>
  </si>
  <si>
    <t>大分県新聞オリコミ部数表</t>
    <rPh sb="0" eb="3">
      <t>オオイタケン</t>
    </rPh>
    <rPh sb="3" eb="5">
      <t>シンブン</t>
    </rPh>
    <rPh sb="9" eb="11">
      <t>ブスウ</t>
    </rPh>
    <rPh sb="11" eb="12">
      <t>ヒョウ</t>
    </rPh>
    <phoneticPr fontId="14"/>
  </si>
  <si>
    <t>ＴＥＬ　097-538-9657</t>
    <phoneticPr fontId="14"/>
  </si>
  <si>
    <t>ＦＡＸ　097-538-9755</t>
    <phoneticPr fontId="14"/>
  </si>
  <si>
    <t>N日田</t>
    <rPh sb="1" eb="3">
      <t>ヒタ</t>
    </rPh>
    <phoneticPr fontId="2"/>
  </si>
  <si>
    <t>G岐部</t>
    <phoneticPr fontId="2"/>
  </si>
  <si>
    <t>G来の浦</t>
    <phoneticPr fontId="2"/>
  </si>
  <si>
    <t>G富来</t>
    <phoneticPr fontId="2"/>
  </si>
  <si>
    <t>G武蔵南</t>
    <phoneticPr fontId="2"/>
  </si>
  <si>
    <t>G真坂</t>
    <phoneticPr fontId="2"/>
  </si>
  <si>
    <t>G安岐下原</t>
    <phoneticPr fontId="2"/>
  </si>
  <si>
    <t>G洞門</t>
    <phoneticPr fontId="2"/>
  </si>
  <si>
    <t>G西安岐</t>
    <phoneticPr fontId="2"/>
  </si>
  <si>
    <t>G平田</t>
    <phoneticPr fontId="2"/>
  </si>
  <si>
    <t>G香々地</t>
    <phoneticPr fontId="2"/>
  </si>
  <si>
    <t>G南荘園</t>
    <rPh sb="1" eb="2">
      <t>ミナミ</t>
    </rPh>
    <rPh sb="2" eb="4">
      <t>ソウエン</t>
    </rPh>
    <phoneticPr fontId="2"/>
  </si>
  <si>
    <t>G別府南部</t>
    <rPh sb="1" eb="3">
      <t>ベップ</t>
    </rPh>
    <rPh sb="3" eb="5">
      <t>ナンブ</t>
    </rPh>
    <phoneticPr fontId="2"/>
  </si>
  <si>
    <t>由布市</t>
    <rPh sb="0" eb="3">
      <t>ユフシ</t>
    </rPh>
    <phoneticPr fontId="6"/>
  </si>
  <si>
    <t>国東市</t>
    <rPh sb="0" eb="2">
      <t>クニサキ</t>
    </rPh>
    <rPh sb="2" eb="3">
      <t>シ</t>
    </rPh>
    <phoneticPr fontId="6"/>
  </si>
  <si>
    <t>天間</t>
    <rPh sb="0" eb="2">
      <t>アママ</t>
    </rPh>
    <phoneticPr fontId="2"/>
  </si>
  <si>
    <t>Gわさだ</t>
    <phoneticPr fontId="2"/>
  </si>
  <si>
    <t>G飯田</t>
    <rPh sb="1" eb="3">
      <t>ハンダ</t>
    </rPh>
    <phoneticPr fontId="2"/>
  </si>
  <si>
    <t>和間</t>
    <rPh sb="0" eb="1">
      <t>ワ</t>
    </rPh>
    <rPh sb="1" eb="2">
      <t>マ</t>
    </rPh>
    <phoneticPr fontId="2"/>
  </si>
  <si>
    <t>Gはさま</t>
    <phoneticPr fontId="2"/>
  </si>
  <si>
    <t>株式会社大分合同折込広告センター</t>
    <rPh sb="0" eb="2">
      <t>カブシキ</t>
    </rPh>
    <rPh sb="2" eb="4">
      <t>カイシャ</t>
    </rPh>
    <rPh sb="4" eb="6">
      <t>オオイタ</t>
    </rPh>
    <rPh sb="6" eb="8">
      <t>ゴウドウ</t>
    </rPh>
    <rPh sb="8" eb="10">
      <t>オリコミ</t>
    </rPh>
    <rPh sb="10" eb="12">
      <t>コウコク</t>
    </rPh>
    <phoneticPr fontId="14"/>
  </si>
  <si>
    <t>三浦</t>
    <phoneticPr fontId="2"/>
  </si>
  <si>
    <t>G羽田藤の台</t>
    <rPh sb="1" eb="3">
      <t>ハダ</t>
    </rPh>
    <rPh sb="3" eb="4">
      <t>フジ</t>
    </rPh>
    <rPh sb="5" eb="6">
      <t>ダイ</t>
    </rPh>
    <phoneticPr fontId="2"/>
  </si>
  <si>
    <t>佐伯長島</t>
    <rPh sb="2" eb="4">
      <t>ナガシマ</t>
    </rPh>
    <phoneticPr fontId="2"/>
  </si>
  <si>
    <t>別府石垣</t>
    <rPh sb="0" eb="2">
      <t>ベップ</t>
    </rPh>
    <rPh sb="2" eb="4">
      <t>イシガキ</t>
    </rPh>
    <phoneticPr fontId="2"/>
  </si>
  <si>
    <t>【旧西国東郡】</t>
    <rPh sb="1" eb="2">
      <t>キュウ</t>
    </rPh>
    <rPh sb="2" eb="6">
      <t>ニシクニサキグン</t>
    </rPh>
    <phoneticPr fontId="2"/>
  </si>
  <si>
    <t>国東市</t>
    <rPh sb="0" eb="2">
      <t>クニサキ</t>
    </rPh>
    <rPh sb="2" eb="3">
      <t>シ</t>
    </rPh>
    <phoneticPr fontId="2"/>
  </si>
  <si>
    <t>日田市</t>
    <rPh sb="0" eb="3">
      <t>ヒタシ</t>
    </rPh>
    <phoneticPr fontId="2"/>
  </si>
  <si>
    <t>大分市</t>
    <rPh sb="0" eb="3">
      <t>オオイタシ</t>
    </rPh>
    <phoneticPr fontId="2"/>
  </si>
  <si>
    <t>【旧佐賀関町】</t>
    <rPh sb="1" eb="2">
      <t>キュウ</t>
    </rPh>
    <rPh sb="2" eb="6">
      <t>サガノセキマチ</t>
    </rPh>
    <phoneticPr fontId="2"/>
  </si>
  <si>
    <t>【旧野津原町】</t>
    <rPh sb="1" eb="2">
      <t>キュウ</t>
    </rPh>
    <rPh sb="2" eb="5">
      <t>ノツハル</t>
    </rPh>
    <rPh sb="5" eb="6">
      <t>マチ</t>
    </rPh>
    <phoneticPr fontId="2"/>
  </si>
  <si>
    <t>大分市　計</t>
    <rPh sb="0" eb="3">
      <t>オオイタシ</t>
    </rPh>
    <rPh sb="4" eb="5">
      <t>ケイ</t>
    </rPh>
    <phoneticPr fontId="2"/>
  </si>
  <si>
    <t>枚</t>
    <rPh sb="0" eb="1">
      <t>マイ</t>
    </rPh>
    <phoneticPr fontId="2"/>
  </si>
  <si>
    <t>G清川</t>
    <rPh sb="1" eb="3">
      <t>キヨカワ</t>
    </rPh>
    <phoneticPr fontId="2"/>
  </si>
  <si>
    <t>中島</t>
    <rPh sb="0" eb="2">
      <t>ナカシマ</t>
    </rPh>
    <phoneticPr fontId="3"/>
  </si>
  <si>
    <t>G上田町･豊饒</t>
    <rPh sb="1" eb="4">
      <t>ウエダマチ</t>
    </rPh>
    <rPh sb="5" eb="7">
      <t>ブニョウ</t>
    </rPh>
    <phoneticPr fontId="2"/>
  </si>
  <si>
    <t>G城南･賀来</t>
    <rPh sb="1" eb="3">
      <t>ジョウナン</t>
    </rPh>
    <rPh sb="4" eb="6">
      <t>カク</t>
    </rPh>
    <phoneticPr fontId="2"/>
  </si>
  <si>
    <t>G国分･緑が丘</t>
    <rPh sb="1" eb="3">
      <t>コクブ</t>
    </rPh>
    <rPh sb="4" eb="5">
      <t>ミドリ</t>
    </rPh>
    <rPh sb="6" eb="7">
      <t>オカ</t>
    </rPh>
    <phoneticPr fontId="2"/>
  </si>
  <si>
    <t>M鶴見(鉄輪)</t>
    <rPh sb="1" eb="3">
      <t>ツルミ</t>
    </rPh>
    <rPh sb="4" eb="6">
      <t>カンナワ</t>
    </rPh>
    <phoneticPr fontId="2"/>
  </si>
  <si>
    <t>G光町･朝見</t>
    <rPh sb="1" eb="3">
      <t>ヒカリマチ</t>
    </rPh>
    <rPh sb="4" eb="6">
      <t>アサミ</t>
    </rPh>
    <phoneticPr fontId="2"/>
  </si>
  <si>
    <t>G海辺･下ノ江</t>
    <rPh sb="1" eb="2">
      <t>カイ</t>
    </rPh>
    <rPh sb="2" eb="3">
      <t>ベ</t>
    </rPh>
    <rPh sb="4" eb="5">
      <t>シタ</t>
    </rPh>
    <rPh sb="6" eb="7">
      <t>エ</t>
    </rPh>
    <phoneticPr fontId="2"/>
  </si>
  <si>
    <t>G竹田･玉来</t>
    <rPh sb="1" eb="3">
      <t>タケタ</t>
    </rPh>
    <rPh sb="4" eb="6">
      <t>タマライ</t>
    </rPh>
    <phoneticPr fontId="2"/>
  </si>
  <si>
    <t>G杵築･守江</t>
    <rPh sb="1" eb="3">
      <t>キツキ</t>
    </rPh>
    <rPh sb="4" eb="6">
      <t>モリエ</t>
    </rPh>
    <phoneticPr fontId="2"/>
  </si>
  <si>
    <t>G伊美･竹田津</t>
    <rPh sb="1" eb="3">
      <t>イミ</t>
    </rPh>
    <phoneticPr fontId="2"/>
  </si>
  <si>
    <t>G下郷･柿坂</t>
    <rPh sb="4" eb="6">
      <t>カキサカ</t>
    </rPh>
    <phoneticPr fontId="2"/>
  </si>
  <si>
    <t>G高田･玉津</t>
    <rPh sb="1" eb="3">
      <t>タカタ</t>
    </rPh>
    <rPh sb="4" eb="6">
      <t>タマヅ</t>
    </rPh>
    <phoneticPr fontId="2"/>
  </si>
  <si>
    <t>宮崎･敷戸</t>
    <rPh sb="0" eb="2">
      <t>ミヤザキ</t>
    </rPh>
    <phoneticPr fontId="2"/>
  </si>
  <si>
    <t>G野津中央</t>
    <rPh sb="1" eb="3">
      <t>ノツ</t>
    </rPh>
    <rPh sb="3" eb="5">
      <t>チュウオウ</t>
    </rPh>
    <phoneticPr fontId="2"/>
  </si>
  <si>
    <t>G院内</t>
    <rPh sb="1" eb="3">
      <t>インナイ</t>
    </rPh>
    <phoneticPr fontId="2"/>
  </si>
  <si>
    <t>G佐田・深見</t>
    <rPh sb="1" eb="3">
      <t>サダ</t>
    </rPh>
    <rPh sb="4" eb="6">
      <t>フカミ</t>
    </rPh>
    <phoneticPr fontId="2"/>
  </si>
  <si>
    <t>G川添志村</t>
    <rPh sb="1" eb="3">
      <t>カワゾエ</t>
    </rPh>
    <rPh sb="3" eb="5">
      <t>シムラ</t>
    </rPh>
    <phoneticPr fontId="2"/>
  </si>
  <si>
    <t>三重</t>
    <phoneticPr fontId="2"/>
  </si>
  <si>
    <t>A坂の市</t>
    <rPh sb="1" eb="2">
      <t>サカ</t>
    </rPh>
    <rPh sb="3" eb="4">
      <t>イチ</t>
    </rPh>
    <phoneticPr fontId="2"/>
  </si>
  <si>
    <t>G佐賀関中央</t>
    <rPh sb="1" eb="4">
      <t>サガノセキ</t>
    </rPh>
    <rPh sb="4" eb="6">
      <t>チュウオウ</t>
    </rPh>
    <phoneticPr fontId="2"/>
  </si>
  <si>
    <t>G佐賀関西部</t>
    <rPh sb="1" eb="4">
      <t>サガノセキ</t>
    </rPh>
    <rPh sb="4" eb="6">
      <t>セイブ</t>
    </rPh>
    <phoneticPr fontId="2"/>
  </si>
  <si>
    <t>（旧佐賀関町）</t>
    <rPh sb="1" eb="2">
      <t>キュウ</t>
    </rPh>
    <rPh sb="2" eb="6">
      <t>サガノセキマチ</t>
    </rPh>
    <phoneticPr fontId="2"/>
  </si>
  <si>
    <t>北馬城高野</t>
    <rPh sb="3" eb="5">
      <t>タカノ</t>
    </rPh>
    <phoneticPr fontId="2"/>
  </si>
  <si>
    <t>佐伯南部</t>
    <rPh sb="2" eb="4">
      <t>ナンブ</t>
    </rPh>
    <phoneticPr fontId="2"/>
  </si>
  <si>
    <t>明野</t>
    <phoneticPr fontId="2"/>
  </si>
  <si>
    <t>G春日</t>
    <rPh sb="1" eb="3">
      <t>カスガ</t>
    </rPh>
    <phoneticPr fontId="2"/>
  </si>
  <si>
    <t>松岡･判田</t>
    <rPh sb="0" eb="2">
      <t>マツオカ</t>
    </rPh>
    <rPh sb="3" eb="5">
      <t>ハンダ</t>
    </rPh>
    <phoneticPr fontId="2"/>
  </si>
  <si>
    <t>G宇佐</t>
    <rPh sb="1" eb="3">
      <t>ウサ</t>
    </rPh>
    <phoneticPr fontId="2"/>
  </si>
  <si>
    <t>G大分西部</t>
    <rPh sb="1" eb="3">
      <t>オオイタ</t>
    </rPh>
    <rPh sb="3" eb="5">
      <t>セイブ</t>
    </rPh>
    <phoneticPr fontId="2"/>
  </si>
  <si>
    <t>G明磧</t>
    <rPh sb="1" eb="3">
      <t>アケガワラ</t>
    </rPh>
    <phoneticPr fontId="2"/>
  </si>
  <si>
    <t>G光吉</t>
    <rPh sb="1" eb="3">
      <t>ミツヨシ</t>
    </rPh>
    <phoneticPr fontId="2"/>
  </si>
  <si>
    <t>荏隈</t>
    <rPh sb="0" eb="2">
      <t>エノクマ</t>
    </rPh>
    <phoneticPr fontId="3"/>
  </si>
  <si>
    <t>大分駅南</t>
    <rPh sb="0" eb="2">
      <t>オオイタ</t>
    </rPh>
    <rPh sb="2" eb="3">
      <t>エキ</t>
    </rPh>
    <rPh sb="3" eb="4">
      <t>ナン</t>
    </rPh>
    <phoneticPr fontId="2"/>
  </si>
  <si>
    <t>G臼杵中央</t>
    <rPh sb="1" eb="3">
      <t>ウスキ</t>
    </rPh>
    <rPh sb="3" eb="5">
      <t>チュウオウ</t>
    </rPh>
    <phoneticPr fontId="2"/>
  </si>
  <si>
    <t>G武蔵北・旭日</t>
    <rPh sb="5" eb="7">
      <t>アサヒ</t>
    </rPh>
    <phoneticPr fontId="2"/>
  </si>
  <si>
    <t>高城</t>
    <rPh sb="0" eb="2">
      <t>タカジョウ</t>
    </rPh>
    <phoneticPr fontId="2"/>
  </si>
  <si>
    <t>G宮崎台鴛野</t>
    <rPh sb="1" eb="4">
      <t>ミヤザキダイ</t>
    </rPh>
    <rPh sb="4" eb="5">
      <t>オシ</t>
    </rPh>
    <rPh sb="5" eb="6">
      <t>ノ</t>
    </rPh>
    <phoneticPr fontId="2"/>
  </si>
  <si>
    <t>G弥生・本匠</t>
    <rPh sb="1" eb="3">
      <t>ヤヨイ</t>
    </rPh>
    <rPh sb="4" eb="6">
      <t>ホンジョウ</t>
    </rPh>
    <phoneticPr fontId="2"/>
  </si>
  <si>
    <t>A善光寺</t>
    <rPh sb="1" eb="4">
      <t>ゼンコウジ</t>
    </rPh>
    <phoneticPr fontId="2"/>
  </si>
  <si>
    <t>A四日市</t>
    <rPh sb="1" eb="4">
      <t>ヨッカイチ</t>
    </rPh>
    <phoneticPr fontId="2"/>
  </si>
  <si>
    <t>金池</t>
    <rPh sb="0" eb="2">
      <t>カナイケ</t>
    </rPh>
    <phoneticPr fontId="3"/>
  </si>
  <si>
    <t>日本経済新聞</t>
    <rPh sb="0" eb="6">
      <t>ニホンケイザイシンブン</t>
    </rPh>
    <phoneticPr fontId="2"/>
  </si>
  <si>
    <t>長洲</t>
    <rPh sb="0" eb="2">
      <t>ナガス</t>
    </rPh>
    <phoneticPr fontId="2"/>
  </si>
  <si>
    <t>四日市</t>
    <rPh sb="0" eb="3">
      <t>ヨッカイチ</t>
    </rPh>
    <phoneticPr fontId="2"/>
  </si>
  <si>
    <t>A鶴崎</t>
    <rPh sb="1" eb="3">
      <t>ツルサキ</t>
    </rPh>
    <phoneticPr fontId="2"/>
  </si>
  <si>
    <t>A大幡</t>
    <rPh sb="1" eb="3">
      <t>オオハタ</t>
    </rPh>
    <phoneticPr fontId="2"/>
  </si>
  <si>
    <t>G緒方</t>
    <rPh sb="1" eb="3">
      <t>オガタ</t>
    </rPh>
    <phoneticPr fontId="2"/>
  </si>
  <si>
    <t>別府北部</t>
    <rPh sb="0" eb="2">
      <t>ベップ</t>
    </rPh>
    <rPh sb="2" eb="4">
      <t>ホクブ</t>
    </rPh>
    <phoneticPr fontId="2"/>
  </si>
  <si>
    <t>G国東</t>
    <phoneticPr fontId="2"/>
  </si>
  <si>
    <t>大分西部</t>
    <rPh sb="0" eb="2">
      <t>オオイタ</t>
    </rPh>
    <rPh sb="2" eb="4">
      <t>セイブ</t>
    </rPh>
    <phoneticPr fontId="3"/>
  </si>
  <si>
    <t>佐賀関西部</t>
    <phoneticPr fontId="2"/>
  </si>
  <si>
    <t>野津原</t>
    <phoneticPr fontId="2"/>
  </si>
  <si>
    <t>国分･緑が丘</t>
    <rPh sb="3" eb="4">
      <t>ミドリ</t>
    </rPh>
    <rPh sb="5" eb="6">
      <t>オカ</t>
    </rPh>
    <phoneticPr fontId="2"/>
  </si>
  <si>
    <t>はさま</t>
    <phoneticPr fontId="2"/>
  </si>
  <si>
    <t>医大丘</t>
    <phoneticPr fontId="2"/>
  </si>
  <si>
    <t>宗方</t>
    <phoneticPr fontId="2"/>
  </si>
  <si>
    <t>わさだ</t>
    <phoneticPr fontId="2"/>
  </si>
  <si>
    <t>富士見雄城台</t>
    <rPh sb="0" eb="3">
      <t>フジミ</t>
    </rPh>
    <rPh sb="3" eb="4">
      <t>オス</t>
    </rPh>
    <rPh sb="4" eb="5">
      <t>シロ</t>
    </rPh>
    <rPh sb="5" eb="6">
      <t>ダイ</t>
    </rPh>
    <phoneticPr fontId="3"/>
  </si>
  <si>
    <t>光吉</t>
    <phoneticPr fontId="3"/>
  </si>
  <si>
    <t>宮崎台鴛野</t>
    <rPh sb="3" eb="5">
      <t>オシノ</t>
    </rPh>
    <phoneticPr fontId="2"/>
  </si>
  <si>
    <t>敷戸</t>
    <phoneticPr fontId="2"/>
  </si>
  <si>
    <t>鴛野南部</t>
    <phoneticPr fontId="2"/>
  </si>
  <si>
    <t>中判田</t>
    <phoneticPr fontId="2"/>
  </si>
  <si>
    <t>戸次宮崎</t>
    <phoneticPr fontId="2"/>
  </si>
  <si>
    <t>戸次上坂</t>
    <rPh sb="0" eb="1">
      <t>ト</t>
    </rPh>
    <rPh sb="1" eb="2">
      <t>ツギ</t>
    </rPh>
    <rPh sb="2" eb="4">
      <t>ウエサカ</t>
    </rPh>
    <phoneticPr fontId="3"/>
  </si>
  <si>
    <t>吉野</t>
    <phoneticPr fontId="2"/>
  </si>
  <si>
    <t>合計</t>
    <rPh sb="0" eb="2">
      <t>ゴウケイ</t>
    </rPh>
    <phoneticPr fontId="6"/>
  </si>
  <si>
    <t>大分合同新聞</t>
    <rPh sb="4" eb="6">
      <t>シンブン</t>
    </rPh>
    <phoneticPr fontId="6"/>
  </si>
  <si>
    <t>朝日新聞</t>
    <rPh sb="2" eb="4">
      <t>シンブン</t>
    </rPh>
    <phoneticPr fontId="6"/>
  </si>
  <si>
    <t>毎日新聞</t>
    <rPh sb="2" eb="4">
      <t>シンブン</t>
    </rPh>
    <phoneticPr fontId="6"/>
  </si>
  <si>
    <t>読売新聞</t>
    <rPh sb="2" eb="4">
      <t>シンブン</t>
    </rPh>
    <phoneticPr fontId="6"/>
  </si>
  <si>
    <t>西日本新聞</t>
    <rPh sb="3" eb="5">
      <t>シンブン</t>
    </rPh>
    <phoneticPr fontId="6"/>
  </si>
  <si>
    <t>日本経済新聞</t>
    <rPh sb="0" eb="6">
      <t>ニホンケイザイシンブン</t>
    </rPh>
    <phoneticPr fontId="6"/>
  </si>
  <si>
    <t>合計</t>
    <phoneticPr fontId="6"/>
  </si>
  <si>
    <t>佐賀関中央</t>
    <rPh sb="3" eb="5">
      <t>チュウオウ</t>
    </rPh>
    <phoneticPr fontId="2"/>
  </si>
  <si>
    <t>佐志生</t>
    <phoneticPr fontId="2"/>
  </si>
  <si>
    <t>野津東部</t>
    <phoneticPr fontId="2"/>
  </si>
  <si>
    <t>野津中央</t>
    <rPh sb="2" eb="4">
      <t>チュウオウ</t>
    </rPh>
    <phoneticPr fontId="2"/>
  </si>
  <si>
    <t>津久見千怒立花</t>
    <rPh sb="5" eb="7">
      <t>タチバナ</t>
    </rPh>
    <phoneticPr fontId="2"/>
  </si>
  <si>
    <t>春日</t>
    <phoneticPr fontId="2"/>
  </si>
  <si>
    <t>南春日</t>
    <phoneticPr fontId="2"/>
  </si>
  <si>
    <t>大分中島</t>
    <rPh sb="0" eb="2">
      <t>オオイタ</t>
    </rPh>
    <phoneticPr fontId="3"/>
  </si>
  <si>
    <t>大手･長浜町</t>
    <phoneticPr fontId="2"/>
  </si>
  <si>
    <t>錦町</t>
    <phoneticPr fontId="2"/>
  </si>
  <si>
    <t>田室町</t>
    <rPh sb="2" eb="3">
      <t>マチ</t>
    </rPh>
    <phoneticPr fontId="3"/>
  </si>
  <si>
    <t>上野丘</t>
    <phoneticPr fontId="2"/>
  </si>
  <si>
    <t>上野町金池南</t>
    <rPh sb="3" eb="5">
      <t>カナイケ</t>
    </rPh>
    <rPh sb="5" eb="6">
      <t>ミナミ</t>
    </rPh>
    <phoneticPr fontId="2"/>
  </si>
  <si>
    <t>南大分</t>
    <phoneticPr fontId="2"/>
  </si>
  <si>
    <t>上田町･豊饒</t>
    <phoneticPr fontId="2"/>
  </si>
  <si>
    <t>西の台</t>
    <rPh sb="0" eb="1">
      <t>ニシ</t>
    </rPh>
    <rPh sb="2" eb="3">
      <t>ダイ</t>
    </rPh>
    <phoneticPr fontId="3"/>
  </si>
  <si>
    <t>明磧</t>
    <phoneticPr fontId="2"/>
  </si>
  <si>
    <t>城南･賀来</t>
    <rPh sb="0" eb="2">
      <t>ジョウナン</t>
    </rPh>
    <rPh sb="3" eb="5">
      <t>カク</t>
    </rPh>
    <phoneticPr fontId="3"/>
  </si>
  <si>
    <t>畑中</t>
    <phoneticPr fontId="2"/>
  </si>
  <si>
    <t>滝尾</t>
    <phoneticPr fontId="2"/>
  </si>
  <si>
    <t>羽田藤の台</t>
    <rPh sb="0" eb="2">
      <t>ハダ</t>
    </rPh>
    <phoneticPr fontId="2"/>
  </si>
  <si>
    <t>下郡</t>
    <phoneticPr fontId="2"/>
  </si>
  <si>
    <t>下郡北</t>
    <rPh sb="0" eb="3">
      <t>シモゴウリキタ</t>
    </rPh>
    <phoneticPr fontId="2"/>
  </si>
  <si>
    <t>牧</t>
    <phoneticPr fontId="2"/>
  </si>
  <si>
    <t>高城</t>
    <phoneticPr fontId="2"/>
  </si>
  <si>
    <t>明野北部</t>
    <rPh sb="2" eb="4">
      <t>ホクブ</t>
    </rPh>
    <phoneticPr fontId="3"/>
  </si>
  <si>
    <t>明野南部</t>
    <phoneticPr fontId="2"/>
  </si>
  <si>
    <t>別保</t>
    <phoneticPr fontId="2"/>
  </si>
  <si>
    <t>森町</t>
    <phoneticPr fontId="2"/>
  </si>
  <si>
    <t>松岡</t>
    <phoneticPr fontId="2"/>
  </si>
  <si>
    <t>川添志村</t>
    <rPh sb="2" eb="4">
      <t>シムラ</t>
    </rPh>
    <phoneticPr fontId="3"/>
  </si>
  <si>
    <t>鶴崎三佐</t>
    <rPh sb="0" eb="2">
      <t>ツルサキ</t>
    </rPh>
    <phoneticPr fontId="3"/>
  </si>
  <si>
    <t>大分高田</t>
    <rPh sb="0" eb="2">
      <t>オオイタ</t>
    </rPh>
    <rPh sb="2" eb="4">
      <t>タカタ</t>
    </rPh>
    <phoneticPr fontId="2"/>
  </si>
  <si>
    <t>大在城原</t>
    <phoneticPr fontId="2"/>
  </si>
  <si>
    <t>大在浜</t>
    <phoneticPr fontId="2"/>
  </si>
  <si>
    <t>坂の市北部</t>
    <phoneticPr fontId="2"/>
  </si>
  <si>
    <t>坂の市南部</t>
    <phoneticPr fontId="2"/>
  </si>
  <si>
    <t>丹生</t>
    <phoneticPr fontId="2"/>
  </si>
  <si>
    <t>上野・古国府</t>
    <rPh sb="0" eb="2">
      <t>ウエノ</t>
    </rPh>
    <rPh sb="3" eb="6">
      <t>フルゴウ</t>
    </rPh>
    <phoneticPr fontId="2"/>
  </si>
  <si>
    <t>大分西部･南部</t>
    <rPh sb="5" eb="7">
      <t>ナンブ</t>
    </rPh>
    <phoneticPr fontId="2"/>
  </si>
  <si>
    <t>鶴崎</t>
    <phoneticPr fontId="2"/>
  </si>
  <si>
    <t>坂の市</t>
    <phoneticPr fontId="2"/>
  </si>
  <si>
    <t>滝尾・明野</t>
    <rPh sb="3" eb="5">
      <t>アケノ</t>
    </rPh>
    <phoneticPr fontId="3"/>
  </si>
  <si>
    <t>鶴崎森町</t>
    <phoneticPr fontId="2"/>
  </si>
  <si>
    <t>稙田･宗方</t>
    <rPh sb="3" eb="5">
      <t>ムナカタ</t>
    </rPh>
    <phoneticPr fontId="3"/>
  </si>
  <si>
    <t>亀川駅前</t>
    <phoneticPr fontId="2"/>
  </si>
  <si>
    <t>亀川四の湯</t>
    <phoneticPr fontId="2"/>
  </si>
  <si>
    <t>大学通り</t>
    <rPh sb="0" eb="2">
      <t>ダイガク</t>
    </rPh>
    <rPh sb="2" eb="3">
      <t>ドオ</t>
    </rPh>
    <phoneticPr fontId="2"/>
  </si>
  <si>
    <t>若草</t>
    <phoneticPr fontId="2"/>
  </si>
  <si>
    <t>南石垣</t>
    <phoneticPr fontId="2"/>
  </si>
  <si>
    <t>東荘園</t>
    <phoneticPr fontId="2"/>
  </si>
  <si>
    <t>扇山</t>
    <phoneticPr fontId="2"/>
  </si>
  <si>
    <t>山の手</t>
    <phoneticPr fontId="2"/>
  </si>
  <si>
    <t>野口</t>
    <phoneticPr fontId="2"/>
  </si>
  <si>
    <t>光町･朝見</t>
    <rPh sb="3" eb="5">
      <t>アサミ</t>
    </rPh>
    <phoneticPr fontId="3"/>
  </si>
  <si>
    <t>別府中央</t>
    <rPh sb="0" eb="2">
      <t>ベップ</t>
    </rPh>
    <rPh sb="2" eb="4">
      <t>チュウオウ</t>
    </rPh>
    <phoneticPr fontId="3"/>
  </si>
  <si>
    <t>別府南部</t>
    <rPh sb="0" eb="2">
      <t>ベップ</t>
    </rPh>
    <rPh sb="2" eb="4">
      <t>ナンブ</t>
    </rPh>
    <phoneticPr fontId="3"/>
  </si>
  <si>
    <t>東山</t>
    <phoneticPr fontId="2"/>
  </si>
  <si>
    <t>荘園</t>
    <phoneticPr fontId="2"/>
  </si>
  <si>
    <t>鶴見</t>
    <rPh sb="0" eb="2">
      <t>ツルミ</t>
    </rPh>
    <phoneticPr fontId="3"/>
  </si>
  <si>
    <t>荘園</t>
    <rPh sb="0" eb="2">
      <t>ソウエン</t>
    </rPh>
    <phoneticPr fontId="2"/>
  </si>
  <si>
    <t>石垣</t>
    <phoneticPr fontId="2"/>
  </si>
  <si>
    <t>鶴見(鉄輪)</t>
    <rPh sb="3" eb="5">
      <t>カンナワ</t>
    </rPh>
    <phoneticPr fontId="2"/>
  </si>
  <si>
    <t>臼杵</t>
    <phoneticPr fontId="2"/>
  </si>
  <si>
    <t>日代</t>
    <phoneticPr fontId="2"/>
  </si>
  <si>
    <t>津久見</t>
    <phoneticPr fontId="2"/>
  </si>
  <si>
    <t>向の原</t>
    <phoneticPr fontId="2"/>
  </si>
  <si>
    <t>挾間中央</t>
    <rPh sb="2" eb="4">
      <t>チュウオウ</t>
    </rPh>
    <phoneticPr fontId="2"/>
  </si>
  <si>
    <t>小野屋</t>
    <phoneticPr fontId="2"/>
  </si>
  <si>
    <t>庄内</t>
    <phoneticPr fontId="2"/>
  </si>
  <si>
    <t>阿蘇野</t>
    <phoneticPr fontId="2"/>
  </si>
  <si>
    <t>湯の平</t>
    <phoneticPr fontId="2"/>
  </si>
  <si>
    <t>由布院西部</t>
    <phoneticPr fontId="2"/>
  </si>
  <si>
    <t>竹田･玉来</t>
    <rPh sb="3" eb="5">
      <t>タマライ</t>
    </rPh>
    <phoneticPr fontId="3"/>
  </si>
  <si>
    <t>直入</t>
    <phoneticPr fontId="2"/>
  </si>
  <si>
    <t>久住</t>
    <phoneticPr fontId="2"/>
  </si>
  <si>
    <t>荻</t>
    <phoneticPr fontId="2"/>
  </si>
  <si>
    <t>犬飼</t>
    <phoneticPr fontId="2"/>
  </si>
  <si>
    <t>犬飼西部</t>
    <phoneticPr fontId="2"/>
  </si>
  <si>
    <t>千歳</t>
    <phoneticPr fontId="2"/>
  </si>
  <si>
    <t>大野</t>
    <phoneticPr fontId="2"/>
  </si>
  <si>
    <t>朝地</t>
    <phoneticPr fontId="2"/>
  </si>
  <si>
    <t>菅尾</t>
    <phoneticPr fontId="2"/>
  </si>
  <si>
    <t>清川</t>
    <rPh sb="0" eb="2">
      <t>キヨカワ</t>
    </rPh>
    <phoneticPr fontId="2"/>
  </si>
  <si>
    <t>緒方</t>
    <phoneticPr fontId="2"/>
  </si>
  <si>
    <t>佐伯鶴見</t>
    <phoneticPr fontId="2"/>
  </si>
  <si>
    <t>米水津</t>
    <phoneticPr fontId="2"/>
  </si>
  <si>
    <t>上浦津井</t>
    <phoneticPr fontId="2"/>
  </si>
  <si>
    <t>浅海井</t>
    <phoneticPr fontId="2"/>
  </si>
  <si>
    <t>弥生・本匠</t>
    <rPh sb="0" eb="2">
      <t>ヤヨイ</t>
    </rPh>
    <rPh sb="3" eb="5">
      <t>ホンジョウ</t>
    </rPh>
    <phoneticPr fontId="2"/>
  </si>
  <si>
    <t>直川</t>
    <phoneticPr fontId="2"/>
  </si>
  <si>
    <t>重岡</t>
    <phoneticPr fontId="2"/>
  </si>
  <si>
    <t>小野市</t>
    <phoneticPr fontId="2"/>
  </si>
  <si>
    <t>蒲江</t>
    <phoneticPr fontId="2"/>
  </si>
  <si>
    <t>佐伯西部</t>
    <phoneticPr fontId="2"/>
  </si>
  <si>
    <t>佐伯東部</t>
    <phoneticPr fontId="2"/>
  </si>
  <si>
    <t>日出</t>
    <phoneticPr fontId="2"/>
  </si>
  <si>
    <t>大神</t>
    <phoneticPr fontId="2"/>
  </si>
  <si>
    <t>杵築･守江</t>
    <rPh sb="0" eb="2">
      <t>キツキ</t>
    </rPh>
    <phoneticPr fontId="3"/>
  </si>
  <si>
    <t>杵築</t>
    <phoneticPr fontId="2"/>
  </si>
  <si>
    <t>杵築西部</t>
    <phoneticPr fontId="2"/>
  </si>
  <si>
    <t>立石</t>
    <phoneticPr fontId="2"/>
  </si>
  <si>
    <t>中山香</t>
    <phoneticPr fontId="2"/>
  </si>
  <si>
    <t>上村</t>
    <phoneticPr fontId="2"/>
  </si>
  <si>
    <t>田原</t>
    <phoneticPr fontId="2"/>
  </si>
  <si>
    <t>国東</t>
    <phoneticPr fontId="2"/>
  </si>
  <si>
    <t>伊美･竹田津</t>
    <rPh sb="0" eb="2">
      <t>イミ</t>
    </rPh>
    <phoneticPr fontId="2"/>
  </si>
  <si>
    <t>岐部</t>
    <phoneticPr fontId="2"/>
  </si>
  <si>
    <t>来の浦</t>
    <phoneticPr fontId="2"/>
  </si>
  <si>
    <t>富来</t>
    <phoneticPr fontId="2"/>
  </si>
  <si>
    <t>武蔵南</t>
    <phoneticPr fontId="2"/>
  </si>
  <si>
    <t>武蔵北･旭日</t>
    <rPh sb="4" eb="6">
      <t>アサヒ</t>
    </rPh>
    <phoneticPr fontId="2"/>
  </si>
  <si>
    <t>安岐下原</t>
    <phoneticPr fontId="2"/>
  </si>
  <si>
    <t>西武蔵朝来</t>
    <phoneticPr fontId="2"/>
  </si>
  <si>
    <t>西安岐</t>
    <phoneticPr fontId="2"/>
  </si>
  <si>
    <t>姫島</t>
    <phoneticPr fontId="2"/>
  </si>
  <si>
    <t>宇佐</t>
    <phoneticPr fontId="2"/>
  </si>
  <si>
    <t>善光寺･天津</t>
    <rPh sb="4" eb="6">
      <t>アマツ</t>
    </rPh>
    <phoneticPr fontId="3"/>
  </si>
  <si>
    <t>院内</t>
    <phoneticPr fontId="2"/>
  </si>
  <si>
    <t>安心院</t>
    <phoneticPr fontId="2"/>
  </si>
  <si>
    <t>佐田･深見</t>
    <rPh sb="3" eb="5">
      <t>フカミ</t>
    </rPh>
    <phoneticPr fontId="3"/>
  </si>
  <si>
    <t>善光寺</t>
    <rPh sb="0" eb="3">
      <t>ゼンコウジ</t>
    </rPh>
    <phoneticPr fontId="2"/>
  </si>
  <si>
    <t>四日市</t>
    <phoneticPr fontId="2"/>
  </si>
  <si>
    <t>長洲・宇佐</t>
    <rPh sb="0" eb="2">
      <t>ナガス</t>
    </rPh>
    <rPh sb="3" eb="5">
      <t>ウサ</t>
    </rPh>
    <phoneticPr fontId="2"/>
  </si>
  <si>
    <t>善光寺</t>
    <phoneticPr fontId="2"/>
  </si>
  <si>
    <t>柳ヶ浦中央</t>
    <rPh sb="3" eb="5">
      <t>チュウオウ</t>
    </rPh>
    <phoneticPr fontId="2"/>
  </si>
  <si>
    <t>上ノ原</t>
    <phoneticPr fontId="2"/>
  </si>
  <si>
    <t>真坂</t>
    <phoneticPr fontId="2"/>
  </si>
  <si>
    <t>洞門</t>
    <phoneticPr fontId="2"/>
  </si>
  <si>
    <t>平田</t>
    <phoneticPr fontId="2"/>
  </si>
  <si>
    <t>下郷･柿坂</t>
    <rPh sb="0" eb="2">
      <t>シモゴウ</t>
    </rPh>
    <phoneticPr fontId="2"/>
  </si>
  <si>
    <t>守実</t>
    <phoneticPr fontId="2"/>
  </si>
  <si>
    <t>大幡</t>
    <phoneticPr fontId="2"/>
  </si>
  <si>
    <t>今津</t>
    <phoneticPr fontId="3"/>
  </si>
  <si>
    <t>今津</t>
    <phoneticPr fontId="2"/>
  </si>
  <si>
    <t>中津中央</t>
    <phoneticPr fontId="3"/>
  </si>
  <si>
    <t>中津西部</t>
    <phoneticPr fontId="2"/>
  </si>
  <si>
    <t>中津東部</t>
    <phoneticPr fontId="2"/>
  </si>
  <si>
    <t>鶴居</t>
    <phoneticPr fontId="2"/>
  </si>
  <si>
    <t>豊後高田</t>
    <phoneticPr fontId="2"/>
  </si>
  <si>
    <t>高田･玉津</t>
    <rPh sb="3" eb="5">
      <t>タマヅ</t>
    </rPh>
    <phoneticPr fontId="2"/>
  </si>
  <si>
    <t>都甲</t>
    <phoneticPr fontId="2"/>
  </si>
  <si>
    <t>田染</t>
    <phoneticPr fontId="2"/>
  </si>
  <si>
    <t>香々地</t>
    <phoneticPr fontId="2"/>
  </si>
  <si>
    <t>真玉</t>
    <phoneticPr fontId="2"/>
  </si>
  <si>
    <t>日田</t>
    <phoneticPr fontId="2"/>
  </si>
  <si>
    <t>天ヶ瀬</t>
    <phoneticPr fontId="2"/>
  </si>
  <si>
    <t>天ヶ瀬西部</t>
    <phoneticPr fontId="2"/>
  </si>
  <si>
    <t>津江</t>
    <phoneticPr fontId="2"/>
  </si>
  <si>
    <t>北山田</t>
    <phoneticPr fontId="2"/>
  </si>
  <si>
    <t>塚脇</t>
    <phoneticPr fontId="2"/>
  </si>
  <si>
    <t>玖珠</t>
    <phoneticPr fontId="2"/>
  </si>
  <si>
    <t>恵良</t>
    <phoneticPr fontId="2"/>
  </si>
  <si>
    <t>中村</t>
    <phoneticPr fontId="2"/>
  </si>
  <si>
    <t>飯田</t>
    <rPh sb="0" eb="2">
      <t>ハンダ</t>
    </rPh>
    <phoneticPr fontId="2"/>
  </si>
  <si>
    <t>熊崎</t>
    <phoneticPr fontId="2"/>
  </si>
  <si>
    <t>海辺･下ノ江</t>
    <rPh sb="3" eb="4">
      <t>シタ</t>
    </rPh>
    <rPh sb="5" eb="6">
      <t>エ</t>
    </rPh>
    <phoneticPr fontId="3"/>
  </si>
  <si>
    <t>臼杵中央</t>
    <phoneticPr fontId="2"/>
  </si>
  <si>
    <t>臼杵港町</t>
    <phoneticPr fontId="2"/>
  </si>
  <si>
    <t>上人・亀川</t>
    <rPh sb="3" eb="5">
      <t>カメガワ</t>
    </rPh>
    <phoneticPr fontId="2"/>
  </si>
  <si>
    <t>津久見中央</t>
    <rPh sb="0" eb="3">
      <t>ツクミ</t>
    </rPh>
    <rPh sb="3" eb="5">
      <t>チュウオウ</t>
    </rPh>
    <phoneticPr fontId="2"/>
  </si>
  <si>
    <t>A長洲・宇佐</t>
    <rPh sb="1" eb="3">
      <t>ナガス</t>
    </rPh>
    <rPh sb="4" eb="6">
      <t>ウサ</t>
    </rPh>
    <phoneticPr fontId="2"/>
  </si>
  <si>
    <t>AMYNE</t>
    <phoneticPr fontId="2"/>
  </si>
  <si>
    <t>Y</t>
    <phoneticPr fontId="2"/>
  </si>
  <si>
    <t>S</t>
    <phoneticPr fontId="2"/>
  </si>
  <si>
    <t>E</t>
    <phoneticPr fontId="2"/>
  </si>
  <si>
    <t>NE</t>
    <phoneticPr fontId="2"/>
  </si>
  <si>
    <t>AMYNE</t>
    <phoneticPr fontId="2"/>
  </si>
  <si>
    <t>E</t>
    <phoneticPr fontId="2"/>
  </si>
  <si>
    <t>ME</t>
    <phoneticPr fontId="2"/>
  </si>
  <si>
    <t>S</t>
    <phoneticPr fontId="2"/>
  </si>
  <si>
    <t>SE</t>
    <phoneticPr fontId="2"/>
  </si>
  <si>
    <t>N</t>
    <phoneticPr fontId="2"/>
  </si>
  <si>
    <t>MNE</t>
    <phoneticPr fontId="2"/>
  </si>
  <si>
    <t>MSE</t>
    <phoneticPr fontId="2"/>
  </si>
  <si>
    <t>AMNE</t>
    <phoneticPr fontId="2"/>
  </si>
  <si>
    <t>MNS</t>
    <phoneticPr fontId="2"/>
  </si>
  <si>
    <t>AMNSE</t>
    <phoneticPr fontId="2"/>
  </si>
  <si>
    <t>AMSE</t>
    <phoneticPr fontId="2"/>
  </si>
  <si>
    <t>AMYNSE</t>
    <phoneticPr fontId="2"/>
  </si>
  <si>
    <t>AMN</t>
    <phoneticPr fontId="2"/>
  </si>
  <si>
    <t>AME</t>
    <phoneticPr fontId="2"/>
  </si>
  <si>
    <t>AMYN</t>
    <phoneticPr fontId="2"/>
  </si>
  <si>
    <t>AMY</t>
    <phoneticPr fontId="2"/>
  </si>
  <si>
    <t>AMYE</t>
    <phoneticPr fontId="2"/>
  </si>
  <si>
    <t>AMNSE</t>
    <phoneticPr fontId="2"/>
  </si>
  <si>
    <t>AMYNSE</t>
    <phoneticPr fontId="2"/>
  </si>
  <si>
    <t>A</t>
    <phoneticPr fontId="2"/>
  </si>
  <si>
    <t>Y</t>
    <phoneticPr fontId="2"/>
  </si>
  <si>
    <t>MNSE</t>
    <phoneticPr fontId="2"/>
  </si>
  <si>
    <t>MN</t>
    <phoneticPr fontId="2"/>
  </si>
  <si>
    <t>合  計</t>
    <phoneticPr fontId="2"/>
  </si>
  <si>
    <t>合  計</t>
    <rPh sb="0" eb="1">
      <t>ゴウ</t>
    </rPh>
    <rPh sb="3" eb="4">
      <t>ケイ</t>
    </rPh>
    <phoneticPr fontId="2"/>
  </si>
  <si>
    <t>合　　計</t>
    <phoneticPr fontId="2"/>
  </si>
  <si>
    <t>城原白丹</t>
    <rPh sb="2" eb="3">
      <t>シロ</t>
    </rPh>
    <rPh sb="3" eb="4">
      <t>タン</t>
    </rPh>
    <phoneticPr fontId="2"/>
  </si>
  <si>
    <t>G城原白丹</t>
    <rPh sb="1" eb="2">
      <t>シロ</t>
    </rPh>
    <rPh sb="2" eb="3">
      <t>ハラ</t>
    </rPh>
    <rPh sb="3" eb="4">
      <t>シロ</t>
    </rPh>
    <rPh sb="4" eb="5">
      <t>タン</t>
    </rPh>
    <phoneticPr fontId="2"/>
  </si>
  <si>
    <t>エリア名</t>
  </si>
  <si>
    <t>津留</t>
    <rPh sb="0" eb="2">
      <t>ツル</t>
    </rPh>
    <phoneticPr fontId="2"/>
  </si>
  <si>
    <t>G下郡北</t>
    <rPh sb="1" eb="3">
      <t>シモゴオリ</t>
    </rPh>
    <rPh sb="3" eb="4">
      <t>キタ</t>
    </rPh>
    <phoneticPr fontId="2"/>
  </si>
  <si>
    <t>Y北馬城</t>
    <rPh sb="1" eb="2">
      <t>キタ</t>
    </rPh>
    <rPh sb="2" eb="3">
      <t>ウマ</t>
    </rPh>
    <rPh sb="3" eb="4">
      <t>シロ</t>
    </rPh>
    <phoneticPr fontId="2"/>
  </si>
  <si>
    <t>A明野</t>
    <phoneticPr fontId="2"/>
  </si>
  <si>
    <t>G津留</t>
    <phoneticPr fontId="2"/>
  </si>
  <si>
    <t>G牧</t>
    <rPh sb="1" eb="2">
      <t>マキ</t>
    </rPh>
    <phoneticPr fontId="2"/>
  </si>
  <si>
    <t>南荘園</t>
    <rPh sb="0" eb="1">
      <t>ミナミ</t>
    </rPh>
    <rPh sb="1" eb="3">
      <t>ソウエン</t>
    </rPh>
    <phoneticPr fontId="3"/>
  </si>
  <si>
    <t>中津･三保</t>
    <rPh sb="0" eb="2">
      <t>ナカツ</t>
    </rPh>
    <rPh sb="3" eb="5">
      <t>ミホ</t>
    </rPh>
    <phoneticPr fontId="2"/>
  </si>
  <si>
    <t>折込総数</t>
    <phoneticPr fontId="2"/>
  </si>
  <si>
    <t>エリア数</t>
    <rPh sb="3" eb="4">
      <t>スウ</t>
    </rPh>
    <phoneticPr fontId="12"/>
  </si>
  <si>
    <t>碩田</t>
    <phoneticPr fontId="2"/>
  </si>
  <si>
    <t>大津町</t>
    <rPh sb="0" eb="3">
      <t>オオツマチ</t>
    </rPh>
    <phoneticPr fontId="2"/>
  </si>
  <si>
    <t>G大津町</t>
    <rPh sb="1" eb="4">
      <t>オオツマチ</t>
    </rPh>
    <phoneticPr fontId="2"/>
  </si>
  <si>
    <t>ANE</t>
    <phoneticPr fontId="2"/>
  </si>
  <si>
    <t>MS</t>
    <phoneticPr fontId="2"/>
  </si>
  <si>
    <t>G佐伯長島</t>
    <rPh sb="1" eb="3">
      <t>サイキ</t>
    </rPh>
    <rPh sb="3" eb="5">
      <t>ナガシマ</t>
    </rPh>
    <phoneticPr fontId="2"/>
  </si>
  <si>
    <t>G佐伯堅田</t>
    <rPh sb="1" eb="3">
      <t>サエキ</t>
    </rPh>
    <rPh sb="3" eb="5">
      <t>カタダ</t>
    </rPh>
    <phoneticPr fontId="2"/>
  </si>
  <si>
    <t>大分北部</t>
    <rPh sb="0" eb="4">
      <t>オオイタホクブ</t>
    </rPh>
    <phoneticPr fontId="2"/>
  </si>
  <si>
    <t>豊後大野中央</t>
    <rPh sb="0" eb="6">
      <t>ブンゴオオノチュウオウ</t>
    </rPh>
    <phoneticPr fontId="2"/>
  </si>
  <si>
    <t>日田月隈</t>
    <rPh sb="0" eb="2">
      <t>ヒタ</t>
    </rPh>
    <phoneticPr fontId="2"/>
  </si>
  <si>
    <t>川崎</t>
    <phoneticPr fontId="2"/>
  </si>
  <si>
    <t>宇佐・駅川</t>
    <rPh sb="0" eb="2">
      <t>ウサ</t>
    </rPh>
    <rPh sb="3" eb="5">
      <t>エキカワ</t>
    </rPh>
    <phoneticPr fontId="2"/>
  </si>
  <si>
    <t>大根川四日市西</t>
    <rPh sb="0" eb="3">
      <t>オオネガワ</t>
    </rPh>
    <rPh sb="3" eb="7">
      <t>ヨッカイチニシ</t>
    </rPh>
    <phoneticPr fontId="2"/>
  </si>
  <si>
    <t>柳ヶ浦四日市東</t>
    <rPh sb="3" eb="7">
      <t>ヨッカイチヒガシ</t>
    </rPh>
    <phoneticPr fontId="2"/>
  </si>
  <si>
    <t>G海崎</t>
    <rPh sb="1" eb="3">
      <t>カイザキ</t>
    </rPh>
    <phoneticPr fontId="2"/>
  </si>
  <si>
    <t>明野東部</t>
    <rPh sb="2" eb="4">
      <t>トウブ</t>
    </rPh>
    <phoneticPr fontId="2"/>
  </si>
  <si>
    <t>別府南部</t>
    <rPh sb="0" eb="2">
      <t>ベップ</t>
    </rPh>
    <phoneticPr fontId="2"/>
  </si>
  <si>
    <t>別府中央</t>
    <rPh sb="0" eb="2">
      <t>ベップ</t>
    </rPh>
    <phoneticPr fontId="2"/>
  </si>
  <si>
    <t>湯布院</t>
    <rPh sb="0" eb="3">
      <t>ユフイン</t>
    </rPh>
    <phoneticPr fontId="2"/>
  </si>
  <si>
    <t>佐伯鶴岡</t>
    <rPh sb="0" eb="2">
      <t>サイキ</t>
    </rPh>
    <phoneticPr fontId="2"/>
  </si>
  <si>
    <t>A大分東部</t>
    <rPh sb="1" eb="5">
      <t>オオイタトウブ</t>
    </rPh>
    <phoneticPr fontId="2"/>
  </si>
  <si>
    <t>A湯布院</t>
    <rPh sb="1" eb="4">
      <t>ユフイン</t>
    </rPh>
    <phoneticPr fontId="2"/>
  </si>
  <si>
    <t>G佐伯鶴岡</t>
    <rPh sb="1" eb="3">
      <t>サイキ</t>
    </rPh>
    <rPh sb="3" eb="5">
      <t>ツルオカ</t>
    </rPh>
    <phoneticPr fontId="2"/>
  </si>
  <si>
    <t>G佐伯鶴見</t>
    <rPh sb="1" eb="3">
      <t>サイキ</t>
    </rPh>
    <rPh sb="3" eb="5">
      <t>ツルミ</t>
    </rPh>
    <phoneticPr fontId="2"/>
  </si>
  <si>
    <t>中央･中島</t>
    <rPh sb="3" eb="5">
      <t>ナカシマ</t>
    </rPh>
    <phoneticPr fontId="3"/>
  </si>
  <si>
    <t>東部･高城</t>
    <rPh sb="3" eb="5">
      <t>タカジョウ</t>
    </rPh>
    <phoneticPr fontId="3"/>
  </si>
  <si>
    <t>G豊後大野中央</t>
    <rPh sb="1" eb="5">
      <t>ブンゴオオノ</t>
    </rPh>
    <rPh sb="5" eb="7">
      <t>チュウオウ</t>
    </rPh>
    <phoneticPr fontId="2"/>
  </si>
  <si>
    <t>滝尾・下郡</t>
    <rPh sb="3" eb="5">
      <t>シモゴオリ</t>
    </rPh>
    <phoneticPr fontId="2"/>
  </si>
  <si>
    <t>AMYNS</t>
    <phoneticPr fontId="2"/>
  </si>
  <si>
    <t>MYNS</t>
    <phoneticPr fontId="2"/>
  </si>
  <si>
    <t>大分西部</t>
    <rPh sb="0" eb="4">
      <t>オオイタセイブ</t>
    </rPh>
    <phoneticPr fontId="2"/>
  </si>
  <si>
    <t>日出生</t>
    <rPh sb="0" eb="3">
      <t>ヒデオ</t>
    </rPh>
    <phoneticPr fontId="2"/>
  </si>
  <si>
    <t>四日市</t>
    <rPh sb="0" eb="3">
      <t>ヨッカイチ</t>
    </rPh>
    <phoneticPr fontId="2"/>
  </si>
  <si>
    <t>法鏡寺（R4.12/1廃店）</t>
    <rPh sb="11" eb="13">
      <t>ハイテン</t>
    </rPh>
    <phoneticPr fontId="2"/>
  </si>
  <si>
    <t>S</t>
    <phoneticPr fontId="2"/>
  </si>
  <si>
    <t>M四日市</t>
    <rPh sb="1" eb="4">
      <t>ヨッカイチ</t>
    </rPh>
    <phoneticPr fontId="2"/>
  </si>
  <si>
    <t>M善光寺</t>
    <rPh sb="1" eb="4">
      <t>ゼンコウジ</t>
    </rPh>
    <phoneticPr fontId="2"/>
  </si>
  <si>
    <t>新　聞　名</t>
  </si>
  <si>
    <t>サ　イ　ズ</t>
  </si>
  <si>
    <t>Ｂ４まで</t>
  </si>
  <si>
    <t>Ｂ３まで</t>
  </si>
  <si>
    <t>Ｂ２まで</t>
  </si>
  <si>
    <t>Ｂ１</t>
  </si>
  <si>
    <t>単価</t>
    <rPh sb="0" eb="2">
      <t>タンカ</t>
    </rPh>
    <phoneticPr fontId="53"/>
  </si>
  <si>
    <t>大分合同新聞</t>
    <phoneticPr fontId="53"/>
  </si>
  <si>
    <t>全国紙</t>
    <rPh sb="0" eb="3">
      <t>ゼンコクシ</t>
    </rPh>
    <phoneticPr fontId="53"/>
  </si>
  <si>
    <t>全紙</t>
    <rPh sb="0" eb="2">
      <t>ゼンシ</t>
    </rPh>
    <phoneticPr fontId="53"/>
  </si>
  <si>
    <t>日田市</t>
    <phoneticPr fontId="10"/>
  </si>
  <si>
    <t>全紙</t>
    <rPh sb="0" eb="2">
      <t>ゼンシ</t>
    </rPh>
    <phoneticPr fontId="14"/>
  </si>
  <si>
    <t>稙田　（廃店）</t>
    <rPh sb="4" eb="6">
      <t>ハイテン</t>
    </rPh>
    <phoneticPr fontId="2"/>
  </si>
  <si>
    <t>光吉･敷戸　（廃店）</t>
    <rPh sb="0" eb="2">
      <t>ミツヨシ</t>
    </rPh>
    <rPh sb="3" eb="5">
      <t>シキド</t>
    </rPh>
    <rPh sb="7" eb="9">
      <t>ハイテン</t>
    </rPh>
    <phoneticPr fontId="3"/>
  </si>
  <si>
    <t>※由布院西部エリアを湯布院が吸収</t>
    <rPh sb="1" eb="4">
      <t>ユフイン</t>
    </rPh>
    <rPh sb="4" eb="6">
      <t>セイブ</t>
    </rPh>
    <rPh sb="10" eb="13">
      <t>ユフイン</t>
    </rPh>
    <rPh sb="14" eb="16">
      <t>キュウシュウ</t>
    </rPh>
    <phoneticPr fontId="2"/>
  </si>
  <si>
    <t>2023年10月現在</t>
    <rPh sb="4" eb="5">
      <t>ネン</t>
    </rPh>
    <rPh sb="7" eb="8">
      <t>ガツ</t>
    </rPh>
    <rPh sb="8" eb="10">
      <t>ゲンザイ</t>
    </rPh>
    <phoneticPr fontId="2"/>
  </si>
  <si>
    <t>令和5年10月改定版</t>
    <rPh sb="0" eb="2">
      <t>レイワ</t>
    </rPh>
    <rPh sb="3" eb="4">
      <t>ネン</t>
    </rPh>
    <rPh sb="6" eb="7">
      <t>ガツ</t>
    </rPh>
    <rPh sb="7" eb="9">
      <t>カイテイ</t>
    </rPh>
    <rPh sb="9" eb="10">
      <t>ハン</t>
    </rPh>
    <phoneticPr fontId="12"/>
  </si>
  <si>
    <t>G北山田</t>
    <phoneticPr fontId="2"/>
  </si>
  <si>
    <t>G塚脇</t>
    <phoneticPr fontId="2"/>
  </si>
  <si>
    <t>G玖珠</t>
    <phoneticPr fontId="2"/>
  </si>
  <si>
    <t>G恵良</t>
    <phoneticPr fontId="2"/>
  </si>
  <si>
    <t>G中村</t>
    <phoneticPr fontId="2"/>
  </si>
  <si>
    <t>AMNSE</t>
  </si>
  <si>
    <t>ANE</t>
  </si>
  <si>
    <t>AMNE</t>
  </si>
  <si>
    <t>AMYNE</t>
  </si>
  <si>
    <t>桃園　（廃店）　高城、鶴崎三佐へ移譲</t>
    <rPh sb="0" eb="2">
      <t>モモゾノ</t>
    </rPh>
    <rPh sb="4" eb="6">
      <t>ハイテン</t>
    </rPh>
    <phoneticPr fontId="2"/>
  </si>
  <si>
    <t>大分合同折込広告センター</t>
    <rPh sb="0" eb="8">
      <t>オオイタゴウドウオリコミコウコク</t>
    </rPh>
    <phoneticPr fontId="53"/>
  </si>
  <si>
    <t>地区</t>
    <rPh sb="0" eb="2">
      <t>チク</t>
    </rPh>
    <phoneticPr fontId="53"/>
  </si>
  <si>
    <t>大分県折込広告料金表</t>
    <rPh sb="0" eb="3">
      <t>オオイタケン</t>
    </rPh>
    <rPh sb="3" eb="5">
      <t>オリコミ</t>
    </rPh>
    <rPh sb="5" eb="7">
      <t>コウコク</t>
    </rPh>
    <rPh sb="7" eb="9">
      <t>リョウキン</t>
    </rPh>
    <rPh sb="9" eb="10">
      <t>ヒョウ</t>
    </rPh>
    <phoneticPr fontId="14"/>
  </si>
  <si>
    <t>全サイズ</t>
    <rPh sb="0" eb="1">
      <t>ゼン</t>
    </rPh>
    <phoneticPr fontId="53"/>
  </si>
  <si>
    <t>配送料　（　）内は税抜</t>
    <phoneticPr fontId="53"/>
  </si>
  <si>
    <t>折込料　（　）内は税抜</t>
    <rPh sb="7" eb="8">
      <t>ウチ</t>
    </rPh>
    <rPh sb="9" eb="11">
      <t>ゼイヌキ</t>
    </rPh>
    <phoneticPr fontId="10"/>
  </si>
  <si>
    <t>1枚あたり</t>
    <rPh sb="1" eb="2">
      <t>マイ</t>
    </rPh>
    <phoneticPr fontId="53"/>
  </si>
  <si>
    <t>3.63
（3.3）</t>
    <phoneticPr fontId="53"/>
  </si>
  <si>
    <t>3.63
（3.3）</t>
    <phoneticPr fontId="53"/>
  </si>
  <si>
    <t>5.50
（5.0）</t>
    <phoneticPr fontId="53"/>
  </si>
  <si>
    <t>5.06
（4.60）</t>
    <phoneticPr fontId="53"/>
  </si>
  <si>
    <t>5.06
（4.60）</t>
    <phoneticPr fontId="53"/>
  </si>
  <si>
    <t>11.0
（10.0）</t>
    <phoneticPr fontId="53"/>
  </si>
  <si>
    <t>8.36
（7.6）</t>
    <phoneticPr fontId="53"/>
  </si>
  <si>
    <t>8.36
（7.6）</t>
    <phoneticPr fontId="53"/>
  </si>
  <si>
    <t>8.36
（7.6）</t>
    <phoneticPr fontId="53"/>
  </si>
  <si>
    <t>16.5
（15.0）</t>
    <phoneticPr fontId="53"/>
  </si>
  <si>
    <t>14.96
（13.6）</t>
    <phoneticPr fontId="53"/>
  </si>
  <si>
    <t>14.96
（13.6）</t>
    <phoneticPr fontId="53"/>
  </si>
  <si>
    <t>単位：円</t>
    <rPh sb="0" eb="2">
      <t>タンイ</t>
    </rPh>
    <rPh sb="3" eb="4">
      <t>エン</t>
    </rPh>
    <phoneticPr fontId="53"/>
  </si>
  <si>
    <t>1枚あたり
0.33（0.3）</t>
    <rPh sb="1" eb="2">
      <t>マイ</t>
    </rPh>
    <phoneticPr fontId="53"/>
  </si>
  <si>
    <t>1枚あたり
0.55（0.5）</t>
    <rPh sb="1" eb="2">
      <t>マイ</t>
    </rPh>
    <phoneticPr fontId="53"/>
  </si>
  <si>
    <t>販売店（エリア）1店につき
770（700）</t>
    <rPh sb="0" eb="3">
      <t>ハンバイテン</t>
    </rPh>
    <rPh sb="9" eb="10">
      <t>テン</t>
    </rPh>
    <phoneticPr fontId="53"/>
  </si>
  <si>
    <t>販売店（エリア）1店につき
440（400）</t>
    <phoneticPr fontId="53"/>
  </si>
  <si>
    <t>令和5年2月改定</t>
    <rPh sb="6" eb="8">
      <t>カイテイ</t>
    </rPh>
    <phoneticPr fontId="14"/>
  </si>
  <si>
    <r>
      <t xml:space="preserve">大分市
</t>
    </r>
    <r>
      <rPr>
        <sz val="9"/>
        <rFont val="ＭＳ Ｐゴシック"/>
        <family val="3"/>
        <charset val="128"/>
        <scheme val="minor"/>
      </rPr>
      <t>（旧佐賀関町・旧野津原町除く）</t>
    </r>
    <r>
      <rPr>
        <sz val="10"/>
        <rFont val="ＭＳ Ｐゴシック"/>
        <family val="3"/>
        <charset val="128"/>
        <scheme val="minor"/>
      </rPr>
      <t xml:space="preserve">
</t>
    </r>
    <r>
      <rPr>
        <sz val="12"/>
        <rFont val="ＭＳ Ｐゴシック"/>
        <family val="3"/>
        <charset val="128"/>
        <scheme val="minor"/>
      </rPr>
      <t>別府市</t>
    </r>
    <rPh sb="0" eb="2">
      <t>オオイタ</t>
    </rPh>
    <rPh sb="2" eb="3">
      <t>シ</t>
    </rPh>
    <rPh sb="5" eb="6">
      <t>キュウ</t>
    </rPh>
    <rPh sb="6" eb="10">
      <t>サガノセキマチ</t>
    </rPh>
    <rPh sb="11" eb="12">
      <t>キュウ</t>
    </rPh>
    <rPh sb="12" eb="16">
      <t>ノツハルマチ</t>
    </rPh>
    <rPh sb="16" eb="17">
      <t>ノゾ</t>
    </rPh>
    <rPh sb="20" eb="23">
      <t>ベップシ</t>
    </rPh>
    <phoneticPr fontId="10"/>
  </si>
  <si>
    <r>
      <t>大分市</t>
    </r>
    <r>
      <rPr>
        <sz val="8"/>
        <rFont val="ＭＳ Ｐゴシック"/>
        <family val="3"/>
        <charset val="128"/>
        <scheme val="minor"/>
      </rPr>
      <t xml:space="preserve">（旧佐賀関町・旧野津原町）
</t>
    </r>
    <r>
      <rPr>
        <sz val="12"/>
        <rFont val="ＭＳ Ｐゴシック"/>
        <family val="3"/>
        <charset val="128"/>
        <scheme val="minor"/>
      </rPr>
      <t>臼杵市
津久見市
豊後大野市
竹田市
由布市
佐伯市
速見郡
杵築市
国東市・東国東郡
中津市
宇佐市
豊後高田市
玖珠郡</t>
    </r>
    <rPh sb="0" eb="2">
      <t>オオイタ</t>
    </rPh>
    <rPh sb="2" eb="3">
      <t>シ</t>
    </rPh>
    <rPh sb="4" eb="5">
      <t>キュウ</t>
    </rPh>
    <rPh sb="5" eb="9">
      <t>サガノセキマチ</t>
    </rPh>
    <rPh sb="10" eb="11">
      <t>キュウ</t>
    </rPh>
    <rPh sb="11" eb="15">
      <t>ノツハルマチ</t>
    </rPh>
    <rPh sb="36" eb="39">
      <t>ユフシ</t>
    </rPh>
    <rPh sb="40" eb="43">
      <t>サイキシ</t>
    </rPh>
    <rPh sb="44" eb="47">
      <t>ハヤミグン</t>
    </rPh>
    <rPh sb="48" eb="51">
      <t>キツキシ</t>
    </rPh>
    <rPh sb="52" eb="55">
      <t>クニサキシ</t>
    </rPh>
    <rPh sb="56" eb="57">
      <t>ヒガシ</t>
    </rPh>
    <rPh sb="57" eb="60">
      <t>クニサキグン</t>
    </rPh>
    <rPh sb="61" eb="64">
      <t>ナカツシ</t>
    </rPh>
    <rPh sb="65" eb="68">
      <t>ウサシ</t>
    </rPh>
    <rPh sb="69" eb="74">
      <t>ブンゴタカダシ</t>
    </rPh>
    <rPh sb="75" eb="78">
      <t>クスグン</t>
    </rPh>
    <phoneticPr fontId="10"/>
  </si>
  <si>
    <t>営業のご案内</t>
    <rPh sb="0" eb="2">
      <t>エイギョウ</t>
    </rPh>
    <rPh sb="4" eb="6">
      <t>アンナイ</t>
    </rPh>
    <phoneticPr fontId="14"/>
  </si>
  <si>
    <t>10月10日（火）</t>
    <rPh sb="2" eb="3">
      <t>ガツ</t>
    </rPh>
    <rPh sb="5" eb="6">
      <t>ニチ</t>
    </rPh>
    <rPh sb="7" eb="8">
      <t>カ</t>
    </rPh>
    <phoneticPr fontId="14"/>
  </si>
  <si>
    <t>令和5年</t>
    <rPh sb="0" eb="2">
      <t>レイワ</t>
    </rPh>
    <rPh sb="3" eb="4">
      <t>ネン</t>
    </rPh>
    <phoneticPr fontId="14"/>
  </si>
  <si>
    <t>11月13日（月）</t>
    <rPh sb="2" eb="3">
      <t>ガツ</t>
    </rPh>
    <rPh sb="5" eb="6">
      <t>ニチ</t>
    </rPh>
    <rPh sb="7" eb="8">
      <t>ゲツ</t>
    </rPh>
    <phoneticPr fontId="14"/>
  </si>
  <si>
    <t>12月11日（月）</t>
    <rPh sb="2" eb="3">
      <t>ガツ</t>
    </rPh>
    <rPh sb="5" eb="6">
      <t>ニチ</t>
    </rPh>
    <rPh sb="7" eb="8">
      <t>ゲツ</t>
    </rPh>
    <phoneticPr fontId="14"/>
  </si>
  <si>
    <t>お取り扱い出来ない日</t>
    <rPh sb="1" eb="2">
      <t>ト</t>
    </rPh>
    <rPh sb="3" eb="4">
      <t>アツカ</t>
    </rPh>
    <rPh sb="5" eb="7">
      <t>デキ</t>
    </rPh>
    <rPh sb="9" eb="10">
      <t>ヒ</t>
    </rPh>
    <phoneticPr fontId="14"/>
  </si>
  <si>
    <t>営業時間</t>
    <rPh sb="0" eb="2">
      <t>エイギョウ</t>
    </rPh>
    <rPh sb="2" eb="4">
      <t>ジカン</t>
    </rPh>
    <phoneticPr fontId="14"/>
  </si>
  <si>
    <t>休業日</t>
    <rPh sb="0" eb="3">
      <t>キュウギョウビ</t>
    </rPh>
    <phoneticPr fontId="14"/>
  </si>
  <si>
    <t>土曜日、日曜日、祝日、お盆・年末年始など当社の定めた日</t>
    <rPh sb="0" eb="3">
      <t>ドヨウビ</t>
    </rPh>
    <rPh sb="4" eb="7">
      <t>ニチヨウビ</t>
    </rPh>
    <rPh sb="8" eb="10">
      <t>シュクジツ</t>
    </rPh>
    <rPh sb="12" eb="13">
      <t>ボン</t>
    </rPh>
    <rPh sb="14" eb="16">
      <t>ネンマツ</t>
    </rPh>
    <rPh sb="16" eb="18">
      <t>ネンシ</t>
    </rPh>
    <rPh sb="20" eb="22">
      <t>トウシャ</t>
    </rPh>
    <rPh sb="23" eb="24">
      <t>サダ</t>
    </rPh>
    <rPh sb="26" eb="27">
      <t>ヒ</t>
    </rPh>
    <phoneticPr fontId="14"/>
  </si>
  <si>
    <t>申込締切</t>
    <rPh sb="0" eb="2">
      <t>モウシコミ</t>
    </rPh>
    <rPh sb="2" eb="4">
      <t>シメキリ</t>
    </rPh>
    <phoneticPr fontId="14"/>
  </si>
  <si>
    <t>チラシ搬入締切</t>
    <rPh sb="3" eb="5">
      <t>ハンニュウ</t>
    </rPh>
    <rPh sb="5" eb="7">
      <t>シメキリ</t>
    </rPh>
    <phoneticPr fontId="14"/>
  </si>
  <si>
    <t>注意事項</t>
    <rPh sb="0" eb="2">
      <t>チュウイ</t>
    </rPh>
    <rPh sb="2" eb="4">
      <t>ジコウ</t>
    </rPh>
    <phoneticPr fontId="14"/>
  </si>
  <si>
    <t>搬入締切から休業日を除く１日前まで</t>
    <phoneticPr fontId="14"/>
  </si>
  <si>
    <t>午前9時から午後5時まで</t>
    <rPh sb="0" eb="2">
      <t>ゴゼン</t>
    </rPh>
    <rPh sb="3" eb="4">
      <t>ジ</t>
    </rPh>
    <rPh sb="6" eb="8">
      <t>ゴゴ</t>
    </rPh>
    <rPh sb="9" eb="10">
      <t>ジ</t>
    </rPh>
    <phoneticPr fontId="14"/>
  </si>
  <si>
    <t>上記地区を除く大分県内の折込分は折込指定日から休業日を除く２日前午前中まで</t>
    <phoneticPr fontId="14"/>
  </si>
  <si>
    <t>年末年始、大型連休などで締切が異なる場合がございますのでご注意下さい</t>
    <rPh sb="0" eb="2">
      <t>ネンマツ</t>
    </rPh>
    <rPh sb="2" eb="4">
      <t>ネンシ</t>
    </rPh>
    <rPh sb="5" eb="7">
      <t>オオガタ</t>
    </rPh>
    <rPh sb="7" eb="9">
      <t>レンキュウ</t>
    </rPh>
    <rPh sb="12" eb="14">
      <t>シメキリ</t>
    </rPh>
    <rPh sb="15" eb="16">
      <t>コト</t>
    </rPh>
    <rPh sb="18" eb="20">
      <t>バアイ</t>
    </rPh>
    <rPh sb="29" eb="31">
      <t>チュウイ</t>
    </rPh>
    <rPh sb="31" eb="32">
      <t>クダ</t>
    </rPh>
    <phoneticPr fontId="14"/>
  </si>
  <si>
    <t>下記新聞休刊日には折込できません</t>
    <rPh sb="0" eb="2">
      <t>カキ</t>
    </rPh>
    <rPh sb="2" eb="4">
      <t>シンブン</t>
    </rPh>
    <rPh sb="4" eb="7">
      <t>キュウカンビ</t>
    </rPh>
    <rPh sb="9" eb="11">
      <t>オリコミ</t>
    </rPh>
    <phoneticPr fontId="14"/>
  </si>
  <si>
    <r>
      <t>最新の部数表は当社ホームページ（</t>
    </r>
    <r>
      <rPr>
        <b/>
        <sz val="14"/>
        <rFont val="ＭＳ Ｐゴシック"/>
        <family val="3"/>
        <charset val="128"/>
        <scheme val="minor"/>
      </rPr>
      <t>https://www.orikomi-oitapress.com</t>
    </r>
    <r>
      <rPr>
        <b/>
        <sz val="14"/>
        <rFont val="HGPｺﾞｼｯｸM"/>
        <family val="3"/>
        <charset val="128"/>
      </rPr>
      <t>）でも確認いただけます</t>
    </r>
    <rPh sb="0" eb="2">
      <t>サイシン</t>
    </rPh>
    <rPh sb="3" eb="5">
      <t>ブスウ</t>
    </rPh>
    <rPh sb="5" eb="6">
      <t>ヒョウ</t>
    </rPh>
    <rPh sb="7" eb="9">
      <t>トウシャ</t>
    </rPh>
    <rPh sb="52" eb="54">
      <t>カクニン</t>
    </rPh>
    <phoneticPr fontId="14"/>
  </si>
  <si>
    <t>中津市・宇佐市・豊後高田市・日田市折込分は、折込指定日から休業日を除く３日前午前中まで</t>
    <phoneticPr fontId="14"/>
  </si>
  <si>
    <t>令和6年につきましては決定次第当社ホームページにてお知らせいたします</t>
    <rPh sb="0" eb="2">
      <t>レイワ</t>
    </rPh>
    <rPh sb="3" eb="4">
      <t>ネン</t>
    </rPh>
    <rPh sb="11" eb="13">
      <t>ケッテイ</t>
    </rPh>
    <rPh sb="13" eb="15">
      <t>シダイ</t>
    </rPh>
    <rPh sb="15" eb="17">
      <t>トウシャ</t>
    </rPh>
    <rPh sb="26" eb="27">
      <t>シ</t>
    </rPh>
    <phoneticPr fontId="14"/>
  </si>
  <si>
    <t>その他選挙投票日翌日など折込出来ない日になる場合がございます</t>
    <rPh sb="2" eb="3">
      <t>ホカ</t>
    </rPh>
    <rPh sb="3" eb="5">
      <t>センキョ</t>
    </rPh>
    <rPh sb="5" eb="7">
      <t>トウヒョウ</t>
    </rPh>
    <rPh sb="7" eb="8">
      <t>ビ</t>
    </rPh>
    <rPh sb="8" eb="10">
      <t>ヨクジツ</t>
    </rPh>
    <rPh sb="12" eb="14">
      <t>オリコミ</t>
    </rPh>
    <rPh sb="14" eb="16">
      <t>デキ</t>
    </rPh>
    <rPh sb="18" eb="19">
      <t>ヒ</t>
    </rPh>
    <rPh sb="22" eb="24">
      <t>バアイ</t>
    </rPh>
    <phoneticPr fontId="14"/>
  </si>
  <si>
    <t>この折込部数表は各新聞発行社の発表部数に基づいて発行されております</t>
    <rPh sb="8" eb="9">
      <t>カク</t>
    </rPh>
    <rPh sb="9" eb="11">
      <t>シンブン</t>
    </rPh>
    <rPh sb="11" eb="14">
      <t>ハッコウシャ</t>
    </rPh>
    <phoneticPr fontId="14"/>
  </si>
  <si>
    <t>新聞折込広告基準などにより、折込をお断りする場合もありますので、予めご了承ください</t>
    <phoneticPr fontId="14"/>
  </si>
  <si>
    <t>新聞折込広告取り扱い基準</t>
  </si>
  <si>
    <t>日本新聞協会に加盟する新聞社とその新聞販売店は折込広告の社会的影響を考慮して「折込広告基準」を設けています。その基準にもとづき、当社は次のような折込広告は取り扱わないことにしています。広告制作の際、ご注意ください。</t>
  </si>
  <si>
    <t>広告の事業主名（責任者名）、住所、連絡先の記載がないもの。</t>
  </si>
  <si>
    <t>新聞、テレビ等で取り上げられた事柄に関する広告や、係争中の事柄を取り扱った広告。</t>
  </si>
  <si>
    <t>(1)最高・最大級の表現、断定的、効果・効能の表現、比較または優位性の表現を確実な事実の裏付けがなく使用したもの。</t>
  </si>
  <si>
    <t>(2)不当な「二重価格表示広告」、「おとり広告」</t>
  </si>
  <si>
    <t>(3)新聞本紙と誤認されやすく、広告であることが不明確なもの。</t>
  </si>
  <si>
    <t>皇室、王室、元首、国旗、オリンピックや国際的な博覧会、大会などのマーク、標語、呼称、個人名、企業名、団体名、写真、新聞記事、談話及び商標、著作物などを無断で使用したもの。</t>
  </si>
  <si>
    <t>「不動産の表示に関する公正競争規約」の表示規則が守られていないもの。</t>
  </si>
  <si>
    <t>大分県内に事業所がないもの。</t>
  </si>
  <si>
    <t>日本貸金業協会の広告審査を受け承認されていないもの。</t>
  </si>
  <si>
    <t>動物取扱業の登録を受けていないもの。</t>
  </si>
  <si>
    <t>動物愛護管理法に規定されている掲載必要事項が記載されていないもの。</t>
  </si>
  <si>
    <t>内職募集およびモニター商法。</t>
  </si>
  <si>
    <t>特定商取引法遵守の確認書のないもの。</t>
  </si>
  <si>
    <t>責任者の所在および内容が不明確な広告</t>
    <phoneticPr fontId="14"/>
  </si>
  <si>
    <t>国際条約、国内法規、景品表示法、独占禁止法に違反する広告</t>
    <phoneticPr fontId="14"/>
  </si>
  <si>
    <t>社会問題になったものや、係争中の事柄を取り扱った広告</t>
    <phoneticPr fontId="14"/>
  </si>
  <si>
    <t>表現が露骨で不快感を与えるもの。またせん情的な内容で青少年に有害とみなされるもの</t>
    <phoneticPr fontId="14"/>
  </si>
  <si>
    <t>選挙の事前運動とみなされるもの、政治問題について極端な主義・主張をのべたもの</t>
    <phoneticPr fontId="14"/>
  </si>
  <si>
    <t>意見広告とみなされるもの</t>
    <phoneticPr fontId="14"/>
  </si>
  <si>
    <t>虚偽、または誤認される恐れがある広告</t>
    <phoneticPr fontId="14"/>
  </si>
  <si>
    <t>著作権、商標権、肖像権、およびアマチュア規定に違反した広告</t>
    <phoneticPr fontId="14"/>
  </si>
  <si>
    <t>不備な表示による不動産広告</t>
    <phoneticPr fontId="14"/>
  </si>
  <si>
    <t>必要表示事項のない金融広告</t>
    <phoneticPr fontId="14"/>
  </si>
  <si>
    <t>必要表示事項のないペット関連広告</t>
    <phoneticPr fontId="14"/>
  </si>
  <si>
    <t>内容が不明確な募集広告</t>
    <phoneticPr fontId="14"/>
  </si>
  <si>
    <t>弊社および新聞販売店の営業活動に支障をきたしたり、不利益になると判断されるもの。その他、弊社が新聞折込として適当でないと判断したもの。</t>
    <phoneticPr fontId="14"/>
  </si>
  <si>
    <t>上記に限らず、判断がむずかしいものは、新聞発行本社、関係諸機関の指導・協議によって決めさせていただきます。
なお、ご不明な点がございましたら当社へご相談ください。</t>
    <phoneticPr fontId="14"/>
  </si>
  <si>
    <t xml:space="preserve">令和2年10月1日　㈱大分合同折込広告センター </t>
    <phoneticPr fontId="14"/>
  </si>
  <si>
    <t>折込広告取り扱いについてのお願い</t>
    <phoneticPr fontId="14"/>
  </si>
  <si>
    <t>災害等（感染症の発生を含む）の取り扱いについてのお願い</t>
  </si>
  <si>
    <t xml:space="preserve">大規模災害等が発生し、新聞発行本社・輸送業者・折込広告代理店・新聞販売店の最大限の努力・協力にも関わらず、折込指定日に折込が出来なかった場合、折込中止作業が出来なかった場合、読者への配達遅延が発生した場合、折込広告代理店（折込会社含む）は、一切の責任を負うことが出来ませんので、あらかじめご了承ください。
</t>
    <phoneticPr fontId="14"/>
  </si>
  <si>
    <t>申し込み締切り後の追加・変更・中止等に関しては、原則としてお受付けできません。</t>
    <phoneticPr fontId="14"/>
  </si>
  <si>
    <t>折込不可能（指定日折込や折込の中止）と想定される災害</t>
  </si>
  <si>
    <t>地震</t>
  </si>
  <si>
    <t>地震発生と共にライフライン（輸送、電話、配達網等）が遮断される。</t>
  </si>
  <si>
    <t>水害・土砂崩れ</t>
  </si>
  <si>
    <t>集中豪雨などにより河川の氾濫、橋や道路の崩壊、土砂崩れ、販売店が水に浸かる等、輸送や配達網が一部地域で遮断される。</t>
  </si>
  <si>
    <t>大雪</t>
  </si>
  <si>
    <t>大雪が降った場合、除排雪を行っても路面凍結等で交通が遮断される。</t>
  </si>
  <si>
    <t>台風・竜巻・強風</t>
  </si>
  <si>
    <t>台風等によりライフライン（輸送便、船便、航空便、電話、配達網等）が遮断される。</t>
  </si>
  <si>
    <t>津波</t>
  </si>
  <si>
    <t>津波発生と共にライフライン（輸送便、電話、配達網等）が遮断される。</t>
  </si>
  <si>
    <t>火災</t>
  </si>
  <si>
    <t>火災が発生した時、そこに新聞販売店が所在した場合。</t>
  </si>
  <si>
    <t>感染症</t>
  </si>
  <si>
    <t>感染症の発生地域に、関係省庁からしかるべき指導があった場合。</t>
  </si>
  <si>
    <t>その他</t>
  </si>
  <si>
    <t>テロや武力攻撃、その他要因によリ生活環境が著しく阻害され、通常の折込業務が 出来なくなる場合。</t>
  </si>
  <si>
    <r>
      <t>株式会社大分合同折込広告センター</t>
    </r>
    <r>
      <rPr>
        <sz val="12"/>
        <rFont val="ＭＳ ゴシック"/>
        <family val="3"/>
        <charset val="128"/>
      </rPr>
      <t>　TEL097-538-9657 / FAX097-538-9755</t>
    </r>
    <rPh sb="0" eb="2">
      <t>カブシキ</t>
    </rPh>
    <rPh sb="2" eb="4">
      <t>カイシャ</t>
    </rPh>
    <rPh sb="4" eb="6">
      <t>オオイタ</t>
    </rPh>
    <rPh sb="6" eb="8">
      <t>ゴウドウ</t>
    </rPh>
    <rPh sb="8" eb="10">
      <t>オリコミ</t>
    </rPh>
    <rPh sb="10" eb="12">
      <t>コウコク</t>
    </rPh>
    <phoneticPr fontId="2"/>
  </si>
  <si>
    <t>エリア名のアルファベットは　A…朝日　M…毎日　Y…読売　N…西日本　S…産経　E…日経　の合売を表します　公表部数は合売分を含んだ部数です</t>
    <phoneticPr fontId="2"/>
  </si>
  <si>
    <t>小計</t>
    <rPh sb="0" eb="2">
      <t>ショウケイ</t>
    </rPh>
    <phoneticPr fontId="2"/>
  </si>
  <si>
    <t>大分市中心部</t>
    <rPh sb="0" eb="3">
      <t>オオイタシ</t>
    </rPh>
    <rPh sb="3" eb="6">
      <t>チュウシンブ</t>
    </rPh>
    <phoneticPr fontId="2"/>
  </si>
  <si>
    <t>大分市東部・南部（旧郡部）</t>
    <rPh sb="0" eb="5">
      <t>オオイタシトウブ</t>
    </rPh>
    <rPh sb="6" eb="8">
      <t>ナンブ</t>
    </rPh>
    <rPh sb="9" eb="10">
      <t>キュウ</t>
    </rPh>
    <rPh sb="10" eb="12">
      <t>グンブ</t>
    </rPh>
    <phoneticPr fontId="2"/>
  </si>
  <si>
    <t>大分市東部・南部（旧大分市）</t>
    <rPh sb="0" eb="5">
      <t>オオイタシトウブ</t>
    </rPh>
    <rPh sb="6" eb="8">
      <t>ナンブ</t>
    </rPh>
    <rPh sb="9" eb="10">
      <t>キュウ</t>
    </rPh>
    <rPh sb="10" eb="13">
      <t>オオイタシ</t>
    </rPh>
    <phoneticPr fontId="2"/>
  </si>
  <si>
    <t>折込の新聞組込に際しては、新聞販売店に対して細心の注意を払うようにしていますが、偶然のモレ、ダブリ等についきましてはご容赦ください。</t>
    <phoneticPr fontId="14"/>
  </si>
  <si>
    <t>大分県折込広告集計表</t>
    <rPh sb="0" eb="3">
      <t>オオイタケン</t>
    </rPh>
    <rPh sb="3" eb="5">
      <t>オリコミ</t>
    </rPh>
    <rPh sb="5" eb="7">
      <t>コウコク</t>
    </rPh>
    <rPh sb="7" eb="9">
      <t>シュウケイ</t>
    </rPh>
    <rPh sb="9" eb="10">
      <t>ヒョウ</t>
    </rPh>
    <phoneticPr fontId="6"/>
  </si>
  <si>
    <t>※厚紙（110Ｋ以上）・連合広告は各サイズの0.55円（税抜0.5円）増し。変形チラシ・特殊サイズはご相談下さい。</t>
    <rPh sb="1" eb="3">
      <t>アツガミ</t>
    </rPh>
    <rPh sb="8" eb="10">
      <t>イジョウ</t>
    </rPh>
    <rPh sb="12" eb="16">
      <t>レンゴウコウコク</t>
    </rPh>
    <rPh sb="17" eb="18">
      <t>カク</t>
    </rPh>
    <rPh sb="26" eb="27">
      <t>エン</t>
    </rPh>
    <rPh sb="28" eb="30">
      <t>ゼイヌキ</t>
    </rPh>
    <rPh sb="33" eb="34">
      <t>エン</t>
    </rPh>
    <rPh sb="35" eb="36">
      <t>マ</t>
    </rPh>
    <rPh sb="38" eb="40">
      <t>ヘンケイ</t>
    </rPh>
    <rPh sb="44" eb="46">
      <t>トクシュ</t>
    </rPh>
    <rPh sb="51" eb="54">
      <t>ソウダンクダ</t>
    </rPh>
    <phoneticPr fontId="53"/>
  </si>
  <si>
    <t>M上人・亀川</t>
    <rPh sb="1" eb="3">
      <t>ショウニン</t>
    </rPh>
    <rPh sb="4" eb="6">
      <t>カメガワ</t>
    </rPh>
    <phoneticPr fontId="2"/>
  </si>
  <si>
    <t>G立石・上村</t>
    <rPh sb="1" eb="3">
      <t>タテイシ</t>
    </rPh>
    <rPh sb="4" eb="6">
      <t>カミムラ</t>
    </rPh>
    <phoneticPr fontId="2"/>
  </si>
  <si>
    <t>高田</t>
    <phoneticPr fontId="2"/>
  </si>
  <si>
    <t>S</t>
  </si>
  <si>
    <r>
      <t>エリア名の頭のアルファベットは　G…大分合同　A…朝日　M…毎日　Y…読売　N…西日本　の合売を表します　</t>
    </r>
    <r>
      <rPr>
        <b/>
        <sz val="10"/>
        <color rgb="FFFF0000"/>
        <rFont val="ＭＳ ゴシック"/>
        <family val="3"/>
        <charset val="128"/>
      </rPr>
      <t>この部数は大分中央以外各合売店の部数に含まれています</t>
    </r>
    <rPh sb="5" eb="6">
      <t>アタマ</t>
    </rPh>
    <rPh sb="18" eb="22">
      <t>オオイタゴウドウ</t>
    </rPh>
    <rPh sb="58" eb="60">
      <t>オオイタ</t>
    </rPh>
    <rPh sb="60" eb="62">
      <t>チュウオウ</t>
    </rPh>
    <rPh sb="62" eb="64">
      <t>イガイ</t>
    </rPh>
    <rPh sb="64" eb="65">
      <t>カク</t>
    </rPh>
    <rPh sb="67" eb="68">
      <t>テン</t>
    </rPh>
    <rPh sb="69" eb="71">
      <t>ブスウ</t>
    </rPh>
    <phoneticPr fontId="2"/>
  </si>
  <si>
    <t>E</t>
    <phoneticPr fontId="2"/>
  </si>
  <si>
    <t>2023年12月1日より廃店</t>
    <rPh sb="4" eb="5">
      <t>ネン</t>
    </rPh>
    <rPh sb="7" eb="8">
      <t>ガツ</t>
    </rPh>
    <rPh sb="9" eb="10">
      <t>ニチ</t>
    </rPh>
    <rPh sb="12" eb="14">
      <t>ハイテン</t>
    </rPh>
    <phoneticPr fontId="2"/>
  </si>
  <si>
    <t>A中島</t>
    <rPh sb="1" eb="3">
      <t>ナカシマ</t>
    </rPh>
    <phoneticPr fontId="2"/>
  </si>
  <si>
    <t>A大分西部・南部</t>
    <rPh sb="1" eb="3">
      <t>オオイタ</t>
    </rPh>
    <rPh sb="3" eb="5">
      <t>セイブ</t>
    </rPh>
    <rPh sb="6" eb="8">
      <t>ナンブ</t>
    </rPh>
    <phoneticPr fontId="2"/>
  </si>
  <si>
    <t>A金池</t>
    <rPh sb="1" eb="3">
      <t>カナイケ</t>
    </rPh>
    <phoneticPr fontId="2"/>
  </si>
  <si>
    <t>A上野・古国府</t>
    <rPh sb="1" eb="3">
      <t>ウエノ</t>
    </rPh>
    <rPh sb="4" eb="7">
      <t>フルゴウ</t>
    </rPh>
    <phoneticPr fontId="2"/>
  </si>
  <si>
    <t>廃店(2023.12.01～)</t>
    <rPh sb="0" eb="2">
      <t>ハイテン</t>
    </rPh>
    <phoneticPr fontId="2"/>
  </si>
  <si>
    <t>2023年12月現在</t>
    <rPh sb="4" eb="5">
      <t>ネン</t>
    </rPh>
    <rPh sb="7" eb="8">
      <t>ガツ</t>
    </rPh>
    <rPh sb="8" eb="10">
      <t>ゲンザイ</t>
    </rPh>
    <phoneticPr fontId="2"/>
  </si>
  <si>
    <t>令和5年10月改定版</t>
    <rPh sb="0" eb="2">
      <t>レイワ</t>
    </rPh>
    <rPh sb="3" eb="4">
      <t>ネン</t>
    </rPh>
    <rPh sb="6" eb="7">
      <t>ガツ</t>
    </rPh>
    <rPh sb="7" eb="9">
      <t>カイテイ</t>
    </rPh>
    <rPh sb="9" eb="10">
      <t>バン</t>
    </rPh>
    <phoneticPr fontId="14"/>
  </si>
  <si>
    <t>(2023.12)</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</si>
</sst>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aaa\)"/>
    <numFmt numFmtId="177" formatCode="m&quot;月&quot;d&quot;日&quot;;@"/>
    <numFmt numFmtId="178" formatCode="m&quot;月&quot;d&quot;日&quot;\(aaa\)"/>
    <numFmt numFmtId="179" formatCode="0.000_);[Red]\(0.000\)"/>
    <numFmt numFmtId="180" formatCode="0.00_);[Red]\(0.00\)"/>
  </numFmts>
  <fonts count="75">
    <font>
      <sz val="11"/>
      <name val="ＭＳ Ｐ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9"/>
      <name val="ＭＳ ゴシック"/>
      <family val="3"/>
      <charset val="128"/>
    </font>
    <font>
      <sz val="11"/>
      <name val="明朝"/>
      <family val="1"/>
      <charset val="128"/>
    </font>
    <font>
      <sz val="11"/>
      <color indexed="10"/>
      <name val="明朝"/>
      <family val="1"/>
      <charset val="128"/>
    </font>
    <font>
      <sz val="6"/>
      <name val="ＭＳ Ｐ明朝"/>
      <family val="1"/>
      <charset val="128"/>
    </font>
    <font>
      <sz val="11"/>
      <name val="ＭＳ Ｐゴシック"/>
      <family val="3"/>
      <charset val="128"/>
    </font>
    <font>
      <sz val="6"/>
      <name val="ＭＳ Ｐゴシック"/>
      <family val="3"/>
      <charset val="128"/>
    </font>
    <font>
      <b/>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ゴシック"/>
      <family val="3"/>
      <charset val="128"/>
    </font>
    <font>
      <b/>
      <sz val="11"/>
      <name val="ＭＳ Ｐゴシック"/>
      <family val="3"/>
      <charset val="128"/>
    </font>
    <font>
      <sz val="36"/>
      <name val="HG丸ｺﾞｼｯｸM-PRO"/>
      <family val="3"/>
      <charset val="128"/>
    </font>
    <font>
      <sz val="26"/>
      <name val="HG丸ｺﾞｼｯｸM-PRO"/>
      <family val="3"/>
      <charset val="128"/>
    </font>
    <font>
      <sz val="24"/>
      <name val="HG丸ｺﾞｼｯｸM-PRO"/>
      <family val="3"/>
      <charset val="128"/>
    </font>
    <font>
      <sz val="22"/>
      <name val="HG丸ｺﾞｼｯｸM-PRO"/>
      <family val="3"/>
      <charset val="128"/>
    </font>
    <font>
      <sz val="14"/>
      <name val="HG丸ｺﾞｼｯｸM-PRO"/>
      <family val="3"/>
      <charset val="128"/>
    </font>
    <font>
      <sz val="16"/>
      <name val="ＭＳ Ｐゴシック"/>
      <family val="3"/>
      <charset val="128"/>
    </font>
    <font>
      <b/>
      <sz val="16"/>
      <name val="ＭＳ Ｐゴシック"/>
      <family val="3"/>
      <charset val="128"/>
    </font>
    <font>
      <sz val="14"/>
      <name val="ＭＳ ゴシック"/>
      <family val="3"/>
      <charset val="128"/>
    </font>
    <font>
      <sz val="20"/>
      <name val="ＭＳ ゴシック"/>
      <family val="3"/>
      <charset val="128"/>
    </font>
    <font>
      <sz val="11"/>
      <color rgb="FFFF0000"/>
      <name val="ＭＳ Ｐゴシック"/>
      <family val="3"/>
      <charset val="128"/>
    </font>
    <font>
      <b/>
      <sz val="12"/>
      <name val="Arial"/>
      <family val="2"/>
    </font>
    <font>
      <sz val="10"/>
      <name val="MS Sans Serif"/>
      <family val="2"/>
    </font>
    <font>
      <b/>
      <sz val="10"/>
      <name val="MS Sans Serif"/>
      <family val="2"/>
    </font>
    <font>
      <sz val="11"/>
      <name val="HGPｺﾞｼｯｸM"/>
      <family val="3"/>
      <charset val="128"/>
    </font>
    <font>
      <sz val="14"/>
      <name val="HGPｺﾞｼｯｸM"/>
      <family val="3"/>
      <charset val="128"/>
    </font>
    <font>
      <b/>
      <sz val="14"/>
      <name val="HGPｺﾞｼｯｸM"/>
      <family val="3"/>
      <charset val="128"/>
    </font>
    <font>
      <sz val="11"/>
      <name val="ＭＳ 明朝"/>
      <family val="1"/>
      <charset val="128"/>
    </font>
    <font>
      <sz val="12"/>
      <name val="ＭＳ 明朝"/>
      <family val="1"/>
      <charset val="128"/>
    </font>
    <font>
      <sz val="6"/>
      <name val="明朝"/>
      <family val="1"/>
      <charset val="128"/>
    </font>
    <font>
      <sz val="14"/>
      <name val="ＭＳ Ｐゴシック"/>
      <family val="1"/>
      <charset val="128"/>
    </font>
    <font>
      <sz val="14"/>
      <name val="明朝"/>
      <family val="1"/>
      <charset val="128"/>
    </font>
    <font>
      <sz val="11"/>
      <name val="ＭＳ Ｐゴシック"/>
      <family val="3"/>
      <charset val="128"/>
      <scheme val="minor"/>
    </font>
    <font>
      <b/>
      <sz val="22"/>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2"/>
      <color theme="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b/>
      <sz val="24"/>
      <name val="ＭＳ Ｐゴシック"/>
      <family val="3"/>
      <charset val="128"/>
      <scheme val="minor"/>
    </font>
    <font>
      <b/>
      <sz val="11"/>
      <name val="ＭＳ Ｐゴシック"/>
      <family val="3"/>
      <charset val="128"/>
      <scheme val="minor"/>
    </font>
    <font>
      <b/>
      <sz val="11"/>
      <name val="HGPｺﾞｼｯｸM"/>
      <family val="3"/>
      <charset val="128"/>
    </font>
    <font>
      <b/>
      <sz val="18"/>
      <name val="ＭＳ Ｐゴシック"/>
      <family val="3"/>
      <charset val="128"/>
      <scheme val="minor"/>
    </font>
    <font>
      <b/>
      <sz val="10"/>
      <color rgb="FFFF0000"/>
      <name val="ＭＳ ゴシック"/>
      <family val="3"/>
      <charset val="128"/>
    </font>
    <font>
      <b/>
      <sz val="20"/>
      <name val="ＭＳ ゴシック"/>
      <family val="3"/>
      <charset val="128"/>
    </font>
    <font>
      <sz val="9"/>
      <color rgb="FFFF0000"/>
      <name val="ＭＳ ゴシック"/>
      <family val="3"/>
      <charset val="128"/>
    </font>
    <font>
      <sz val="11"/>
      <color rgb="FF0000FF"/>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993"/>
        <bgColor indexed="64"/>
      </patternFill>
    </fill>
    <fill>
      <patternFill patternType="solid">
        <fgColor theme="1"/>
        <bgColor indexed="64"/>
      </patternFill>
    </fill>
    <fill>
      <patternFill patternType="solid">
        <fgColor theme="0"/>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top/>
      <bottom style="thin">
        <color indexed="64"/>
      </bottom>
      <diagonal/>
    </border>
    <border>
      <left style="hair">
        <color indexed="64"/>
      </left>
      <right/>
      <top/>
      <bottom style="hair">
        <color indexed="64"/>
      </bottom>
      <diagonal/>
    </border>
    <border>
      <left/>
      <right style="thin">
        <color indexed="64"/>
      </right>
      <top/>
      <bottom/>
      <diagonal/>
    </border>
    <border>
      <left style="hair">
        <color indexed="64"/>
      </left>
      <right style="hair">
        <color indexed="64"/>
      </right>
      <top/>
      <bottom/>
      <diagonal/>
    </border>
    <border>
      <left style="hair">
        <color indexed="64"/>
      </left>
      <right/>
      <top style="thin">
        <color indexed="64"/>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style="thin">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double">
        <color indexed="64"/>
      </right>
      <top style="hair">
        <color indexed="64"/>
      </top>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s>
  <cellStyleXfs count="53">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38" fontId="11" fillId="0" borderId="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3" fillId="0" borderId="0">
      <alignment vertical="center"/>
    </xf>
    <xf numFmtId="0" fontId="32" fillId="4" borderId="0" applyNumberFormat="0" applyBorder="0" applyAlignment="0" applyProtection="0">
      <alignment vertical="center"/>
    </xf>
    <xf numFmtId="0" fontId="10" fillId="0" borderId="0"/>
    <xf numFmtId="38" fontId="10" fillId="0" borderId="0" applyFont="0" applyFill="0" applyBorder="0" applyAlignment="0" applyProtection="0"/>
    <xf numFmtId="40" fontId="10" fillId="0" borderId="0" applyFont="0" applyFill="0" applyBorder="0" applyAlignment="0" applyProtection="0"/>
    <xf numFmtId="0" fontId="45" fillId="0" borderId="122" applyNumberFormat="0" applyAlignment="0" applyProtection="0">
      <alignment horizontal="left" vertical="center"/>
    </xf>
    <xf numFmtId="0" fontId="45" fillId="0" borderId="10">
      <alignment horizontal="left" vertical="center"/>
    </xf>
    <xf numFmtId="0" fontId="46" fillId="0" borderId="0" applyNumberFormat="0" applyFont="0" applyFill="0" applyBorder="0" applyAlignment="0" applyProtection="0">
      <alignment horizontal="left"/>
    </xf>
    <xf numFmtId="0" fontId="47" fillId="0" borderId="121">
      <alignment horizontal="center"/>
    </xf>
  </cellStyleXfs>
  <cellXfs count="532">
    <xf numFmtId="0" fontId="0" fillId="0" borderId="0" xfId="0"/>
    <xf numFmtId="0" fontId="6" fillId="0" borderId="0" xfId="43" applyFont="1" applyAlignment="1">
      <alignment horizontal="left"/>
    </xf>
    <xf numFmtId="0" fontId="6" fillId="0" borderId="0" xfId="43" applyFont="1"/>
    <xf numFmtId="0" fontId="6" fillId="0" borderId="0" xfId="43" applyFont="1" applyAlignment="1">
      <alignment horizontal="center" vertical="center"/>
    </xf>
    <xf numFmtId="38" fontId="6" fillId="0" borderId="11" xfId="33" applyFont="1" applyFill="1" applyBorder="1" applyAlignment="1">
      <alignment vertical="center"/>
    </xf>
    <xf numFmtId="38" fontId="3" fillId="0" borderId="19" xfId="33" applyFont="1" applyFill="1" applyBorder="1" applyAlignment="1">
      <alignment horizontal="center" vertical="center"/>
    </xf>
    <xf numFmtId="38" fontId="2" fillId="0" borderId="0" xfId="33" applyFont="1" applyFill="1" applyAlignment="1">
      <alignment horizontal="center" vertical="center"/>
    </xf>
    <xf numFmtId="38" fontId="2" fillId="0" borderId="0" xfId="33" applyFont="1" applyFill="1" applyBorder="1" applyAlignment="1">
      <alignment vertical="center"/>
    </xf>
    <xf numFmtId="38" fontId="2" fillId="0" borderId="0" xfId="33" applyFont="1" applyFill="1" applyBorder="1" applyAlignment="1">
      <alignment vertical="top" textRotation="255"/>
    </xf>
    <xf numFmtId="58" fontId="4" fillId="0" borderId="0" xfId="33" applyNumberFormat="1" applyFont="1" applyFill="1" applyBorder="1" applyAlignment="1">
      <alignment vertical="center"/>
    </xf>
    <xf numFmtId="58" fontId="3" fillId="0" borderId="0" xfId="33" applyNumberFormat="1" applyFont="1" applyFill="1" applyBorder="1" applyAlignment="1">
      <alignment vertical="center"/>
    </xf>
    <xf numFmtId="38" fontId="4" fillId="0" borderId="0" xfId="33" applyFont="1" applyFill="1" applyBorder="1" applyAlignment="1">
      <alignment vertical="center"/>
    </xf>
    <xf numFmtId="38" fontId="3" fillId="0" borderId="0" xfId="33" applyFont="1" applyFill="1" applyBorder="1" applyAlignment="1">
      <alignment vertical="center"/>
    </xf>
    <xf numFmtId="38" fontId="2" fillId="0" borderId="0" xfId="33" applyFont="1" applyFill="1" applyAlignment="1">
      <alignment vertical="center"/>
    </xf>
    <xf numFmtId="38" fontId="3" fillId="0" borderId="12" xfId="33" applyFont="1" applyFill="1" applyBorder="1" applyAlignment="1">
      <alignment vertical="center"/>
    </xf>
    <xf numFmtId="38" fontId="3" fillId="0" borderId="11" xfId="33" applyFont="1" applyFill="1" applyBorder="1" applyAlignment="1">
      <alignment vertical="center"/>
    </xf>
    <xf numFmtId="38" fontId="6" fillId="0" borderId="16" xfId="33" applyFont="1" applyFill="1" applyBorder="1" applyAlignment="1">
      <alignment vertical="center"/>
    </xf>
    <xf numFmtId="38" fontId="3" fillId="0" borderId="20" xfId="33" applyFont="1" applyFill="1" applyBorder="1" applyAlignment="1">
      <alignment vertical="center"/>
    </xf>
    <xf numFmtId="38" fontId="2" fillId="0" borderId="11" xfId="33" applyFont="1" applyFill="1" applyBorder="1" applyAlignment="1">
      <alignment vertical="center"/>
    </xf>
    <xf numFmtId="38" fontId="4" fillId="0" borderId="11" xfId="33" applyFont="1" applyFill="1" applyBorder="1" applyAlignment="1">
      <alignment vertical="center"/>
    </xf>
    <xf numFmtId="38" fontId="4" fillId="0" borderId="12" xfId="33" applyFont="1" applyFill="1" applyBorder="1" applyAlignment="1">
      <alignment vertical="center"/>
    </xf>
    <xf numFmtId="38" fontId="3" fillId="0" borderId="22" xfId="33" applyFont="1" applyFill="1" applyBorder="1" applyAlignment="1">
      <alignment vertical="center"/>
    </xf>
    <xf numFmtId="38" fontId="6" fillId="0" borderId="13" xfId="33" applyFont="1" applyFill="1" applyBorder="1" applyAlignment="1">
      <alignment vertical="center"/>
    </xf>
    <xf numFmtId="38" fontId="2" fillId="0" borderId="0" xfId="33" applyFont="1" applyFill="1" applyAlignment="1">
      <alignment vertical="top" textRotation="255"/>
    </xf>
    <xf numFmtId="38" fontId="4" fillId="0" borderId="0" xfId="33" applyFont="1" applyFill="1" applyAlignment="1">
      <alignment vertical="center"/>
    </xf>
    <xf numFmtId="38" fontId="3" fillId="0" borderId="0" xfId="33" applyFont="1" applyFill="1" applyAlignment="1">
      <alignment vertical="center"/>
    </xf>
    <xf numFmtId="38" fontId="6" fillId="0" borderId="0" xfId="33" applyFont="1" applyFill="1" applyAlignment="1">
      <alignment horizontal="right" vertical="center"/>
    </xf>
    <xf numFmtId="38" fontId="6" fillId="0" borderId="0" xfId="33" applyFont="1" applyFill="1" applyAlignment="1">
      <alignment vertical="center"/>
    </xf>
    <xf numFmtId="38" fontId="6" fillId="0" borderId="0" xfId="33" applyFont="1" applyFill="1" applyAlignment="1">
      <alignment vertical="top"/>
    </xf>
    <xf numFmtId="38" fontId="9" fillId="0" borderId="0" xfId="33" applyFont="1" applyFill="1" applyAlignment="1">
      <alignment horizontal="right" vertical="center"/>
    </xf>
    <xf numFmtId="38" fontId="3" fillId="0" borderId="24" xfId="33" applyFont="1" applyFill="1" applyBorder="1" applyAlignment="1">
      <alignment vertical="center"/>
    </xf>
    <xf numFmtId="38" fontId="3" fillId="0" borderId="25" xfId="33" applyFont="1" applyFill="1" applyBorder="1" applyAlignment="1">
      <alignment vertical="center"/>
    </xf>
    <xf numFmtId="38" fontId="3" fillId="0" borderId="21" xfId="33" applyFont="1" applyFill="1" applyBorder="1" applyAlignment="1">
      <alignment vertical="center"/>
    </xf>
    <xf numFmtId="38" fontId="3" fillId="0" borderId="17" xfId="33" applyFont="1" applyFill="1" applyBorder="1" applyAlignment="1">
      <alignment vertical="center"/>
    </xf>
    <xf numFmtId="38" fontId="3" fillId="0" borderId="10" xfId="33" applyFont="1" applyFill="1" applyBorder="1" applyAlignment="1">
      <alignment vertical="center"/>
    </xf>
    <xf numFmtId="38" fontId="6" fillId="0" borderId="10" xfId="33" applyFont="1" applyFill="1" applyBorder="1" applyAlignment="1">
      <alignment vertical="center"/>
    </xf>
    <xf numFmtId="38" fontId="7" fillId="0" borderId="10" xfId="33" applyFont="1" applyFill="1" applyBorder="1" applyAlignment="1">
      <alignment horizontal="center" vertical="distributed" textRotation="255" justifyLastLine="1"/>
    </xf>
    <xf numFmtId="38" fontId="4" fillId="0" borderId="0" xfId="33" applyFont="1" applyFill="1" applyAlignment="1">
      <alignment horizontal="center" vertical="center"/>
    </xf>
    <xf numFmtId="38" fontId="3" fillId="0" borderId="18" xfId="33" applyFont="1" applyFill="1" applyBorder="1" applyAlignment="1">
      <alignment vertical="center"/>
    </xf>
    <xf numFmtId="38" fontId="6" fillId="0" borderId="0" xfId="33" applyFont="1" applyFill="1" applyBorder="1" applyAlignment="1">
      <alignment vertical="center"/>
    </xf>
    <xf numFmtId="38" fontId="6" fillId="0" borderId="0" xfId="33" applyFont="1" applyFill="1" applyBorder="1" applyAlignment="1">
      <alignment horizontal="right" vertical="center"/>
    </xf>
    <xf numFmtId="38" fontId="7" fillId="0" borderId="10" xfId="33" applyFont="1" applyFill="1" applyBorder="1" applyAlignment="1">
      <alignment horizontal="center" vertical="distributed" textRotation="255"/>
    </xf>
    <xf numFmtId="38" fontId="8" fillId="0" borderId="18" xfId="33" applyFont="1" applyFill="1" applyBorder="1" applyAlignment="1">
      <alignment horizontal="center" vertical="distributed" textRotation="255"/>
    </xf>
    <xf numFmtId="38" fontId="6" fillId="0" borderId="13" xfId="33" applyFont="1" applyFill="1" applyBorder="1" applyAlignment="1">
      <alignment vertical="center" shrinkToFit="1"/>
    </xf>
    <xf numFmtId="38" fontId="6" fillId="0" borderId="0" xfId="33" applyFont="1" applyFill="1" applyAlignment="1">
      <alignment vertical="center" shrinkToFit="1"/>
    </xf>
    <xf numFmtId="38" fontId="6" fillId="0" borderId="11" xfId="33" applyFont="1" applyFill="1" applyBorder="1" applyAlignment="1">
      <alignment vertical="center" shrinkToFit="1"/>
    </xf>
    <xf numFmtId="38" fontId="6" fillId="0" borderId="21" xfId="33" applyFont="1" applyFill="1" applyBorder="1" applyAlignment="1">
      <alignment vertical="center" shrinkToFit="1"/>
    </xf>
    <xf numFmtId="38" fontId="3" fillId="0" borderId="11" xfId="33" applyFont="1" applyFill="1" applyBorder="1" applyAlignment="1">
      <alignment vertical="center" shrinkToFit="1"/>
    </xf>
    <xf numFmtId="38" fontId="3" fillId="0" borderId="12" xfId="33" applyFont="1" applyFill="1" applyBorder="1" applyAlignment="1">
      <alignment vertical="center" shrinkToFit="1"/>
    </xf>
    <xf numFmtId="38" fontId="3" fillId="0" borderId="25" xfId="33" applyFont="1" applyFill="1" applyBorder="1" applyAlignment="1">
      <alignment vertical="center" shrinkToFit="1"/>
    </xf>
    <xf numFmtId="38" fontId="6" fillId="0" borderId="14" xfId="33" applyFont="1" applyFill="1" applyBorder="1" applyAlignment="1">
      <alignment vertical="center" shrinkToFit="1"/>
    </xf>
    <xf numFmtId="38" fontId="3" fillId="0" borderId="38" xfId="33" applyFont="1" applyFill="1" applyBorder="1" applyAlignment="1">
      <alignment vertical="center"/>
    </xf>
    <xf numFmtId="38" fontId="6" fillId="0" borderId="14" xfId="33" applyFont="1" applyFill="1" applyBorder="1" applyAlignment="1">
      <alignment vertical="center"/>
    </xf>
    <xf numFmtId="38" fontId="3" fillId="0" borderId="14" xfId="33" applyFont="1" applyFill="1" applyBorder="1" applyAlignment="1">
      <alignment vertical="center"/>
    </xf>
    <xf numFmtId="38" fontId="3" fillId="0" borderId="13" xfId="33" applyFont="1" applyFill="1" applyBorder="1" applyAlignment="1">
      <alignment vertical="center"/>
    </xf>
    <xf numFmtId="38" fontId="3" fillId="0" borderId="43" xfId="33" applyFont="1" applyFill="1" applyBorder="1" applyAlignment="1">
      <alignment vertical="center"/>
    </xf>
    <xf numFmtId="38" fontId="6" fillId="0" borderId="44" xfId="33" applyFont="1" applyFill="1" applyBorder="1" applyAlignment="1">
      <alignment vertical="center"/>
    </xf>
    <xf numFmtId="38" fontId="6" fillId="0" borderId="44" xfId="33" applyFont="1" applyFill="1" applyBorder="1" applyAlignment="1">
      <alignment vertical="center" shrinkToFit="1"/>
    </xf>
    <xf numFmtId="38" fontId="3" fillId="0" borderId="44" xfId="33" applyFont="1" applyFill="1" applyBorder="1" applyAlignment="1">
      <alignment horizontal="distributed" vertical="center" justifyLastLine="1"/>
    </xf>
    <xf numFmtId="38" fontId="3" fillId="0" borderId="47" xfId="33" applyFont="1" applyFill="1" applyBorder="1" applyAlignment="1">
      <alignment vertical="center"/>
    </xf>
    <xf numFmtId="38" fontId="6" fillId="0" borderId="15" xfId="33" applyFont="1" applyFill="1" applyBorder="1" applyAlignment="1">
      <alignment vertical="center"/>
    </xf>
    <xf numFmtId="38" fontId="8" fillId="0" borderId="0" xfId="33" applyFont="1" applyFill="1" applyBorder="1" applyAlignment="1">
      <alignment horizontal="center" vertical="distributed" textRotation="255"/>
    </xf>
    <xf numFmtId="38" fontId="3" fillId="0" borderId="44" xfId="33" applyFont="1" applyFill="1" applyBorder="1" applyAlignment="1">
      <alignment vertical="center"/>
    </xf>
    <xf numFmtId="38" fontId="4" fillId="0" borderId="17" xfId="33" applyFont="1" applyFill="1" applyBorder="1" applyAlignment="1">
      <alignment vertical="center"/>
    </xf>
    <xf numFmtId="38" fontId="7" fillId="0" borderId="18" xfId="33" applyFont="1" applyFill="1" applyBorder="1" applyAlignment="1">
      <alignment horizontal="center" vertical="distributed" textRotation="255" justifyLastLine="1"/>
    </xf>
    <xf numFmtId="38" fontId="8" fillId="0" borderId="0" xfId="33" applyFont="1" applyFill="1" applyBorder="1" applyAlignment="1">
      <alignment horizontal="center" vertical="distributed" textRotation="255" justifyLastLine="1"/>
    </xf>
    <xf numFmtId="38" fontId="7" fillId="0" borderId="18" xfId="33" applyFont="1" applyFill="1" applyBorder="1" applyAlignment="1">
      <alignment horizontal="center" vertical="distributed" textRotation="255"/>
    </xf>
    <xf numFmtId="38" fontId="2" fillId="0" borderId="14" xfId="33" applyFont="1" applyFill="1" applyBorder="1" applyAlignment="1">
      <alignment horizontal="center" vertical="center" shrinkToFit="1"/>
    </xf>
    <xf numFmtId="38" fontId="2" fillId="0" borderId="19" xfId="33" applyFont="1" applyFill="1" applyBorder="1" applyAlignment="1">
      <alignment horizontal="center" vertical="center" shrinkToFit="1"/>
    </xf>
    <xf numFmtId="38" fontId="2" fillId="0" borderId="53" xfId="33" applyFont="1" applyFill="1" applyBorder="1" applyAlignment="1">
      <alignment horizontal="center" vertical="center" shrinkToFit="1"/>
    </xf>
    <xf numFmtId="38" fontId="2" fillId="0" borderId="54" xfId="33" applyFont="1" applyFill="1" applyBorder="1" applyAlignment="1">
      <alignment horizontal="center" vertical="center" shrinkToFit="1"/>
    </xf>
    <xf numFmtId="38" fontId="3" fillId="0" borderId="36" xfId="33" applyFont="1" applyFill="1" applyBorder="1" applyAlignment="1">
      <alignment vertical="center"/>
    </xf>
    <xf numFmtId="38" fontId="6" fillId="0" borderId="59" xfId="33" applyFont="1" applyFill="1" applyBorder="1" applyAlignment="1">
      <alignment vertical="center"/>
    </xf>
    <xf numFmtId="38" fontId="6" fillId="0" borderId="0" xfId="33" applyFont="1" applyFill="1" applyBorder="1" applyAlignment="1">
      <alignment vertical="center" shrinkToFit="1"/>
    </xf>
    <xf numFmtId="38" fontId="3" fillId="0" borderId="0" xfId="33" applyFont="1" applyFill="1" applyBorder="1" applyAlignment="1">
      <alignment horizontal="distributed" vertical="center" justifyLastLine="1"/>
    </xf>
    <xf numFmtId="38" fontId="7" fillId="0" borderId="0" xfId="33" applyFont="1" applyFill="1" applyAlignment="1">
      <alignment horizontal="right" vertical="center"/>
    </xf>
    <xf numFmtId="38" fontId="6" fillId="0" borderId="23" xfId="33" applyFont="1" applyFill="1" applyBorder="1" applyAlignment="1">
      <alignment vertical="center" shrinkToFit="1"/>
    </xf>
    <xf numFmtId="38" fontId="5" fillId="0" borderId="0" xfId="33" applyFont="1" applyFill="1" applyBorder="1" applyAlignment="1">
      <alignment vertical="center" textRotation="255"/>
    </xf>
    <xf numFmtId="0" fontId="34" fillId="0" borderId="0" xfId="0" applyFont="1" applyAlignment="1">
      <alignment vertical="center" textRotation="255"/>
    </xf>
    <xf numFmtId="38" fontId="2" fillId="0" borderId="38" xfId="33" applyFont="1" applyFill="1" applyBorder="1" applyAlignment="1">
      <alignment vertical="center"/>
    </xf>
    <xf numFmtId="38" fontId="6" fillId="0" borderId="24" xfId="33" applyFont="1" applyFill="1" applyBorder="1" applyAlignment="1">
      <alignment horizontal="center" vertical="center"/>
    </xf>
    <xf numFmtId="38" fontId="6" fillId="0" borderId="17" xfId="33" applyFont="1" applyFill="1" applyBorder="1" applyAlignment="1">
      <alignment horizontal="center" vertical="center"/>
    </xf>
    <xf numFmtId="38" fontId="6" fillId="0" borderId="36" xfId="33" applyFont="1" applyFill="1" applyBorder="1" applyAlignment="1">
      <alignment horizontal="center" vertical="center"/>
    </xf>
    <xf numFmtId="38" fontId="7" fillId="0" borderId="0" xfId="33" applyFont="1" applyFill="1" applyBorder="1" applyAlignment="1">
      <alignment horizontal="center" vertical="distributed" textRotation="255"/>
    </xf>
    <xf numFmtId="38" fontId="6" fillId="0" borderId="43" xfId="33" applyFont="1" applyFill="1" applyBorder="1" applyAlignment="1">
      <alignment horizontal="center" vertical="center"/>
    </xf>
    <xf numFmtId="38" fontId="3" fillId="0" borderId="38" xfId="33" applyFont="1" applyFill="1" applyBorder="1" applyAlignment="1">
      <alignment vertical="center" shrinkToFit="1"/>
    </xf>
    <xf numFmtId="38" fontId="6" fillId="0" borderId="12" xfId="33" applyFont="1" applyFill="1" applyBorder="1" applyAlignment="1">
      <alignment horizontal="center" vertical="center"/>
    </xf>
    <xf numFmtId="38" fontId="2" fillId="0" borderId="14" xfId="33" applyFont="1" applyFill="1" applyBorder="1" applyAlignment="1">
      <alignment vertical="center"/>
    </xf>
    <xf numFmtId="38" fontId="2" fillId="0" borderId="12" xfId="33" applyFont="1" applyFill="1" applyBorder="1" applyAlignment="1">
      <alignment vertical="center"/>
    </xf>
    <xf numFmtId="38" fontId="6" fillId="0" borderId="17" xfId="33" applyFont="1" applyFill="1" applyBorder="1" applyAlignment="1">
      <alignment horizontal="center" vertical="center" shrinkToFit="1"/>
    </xf>
    <xf numFmtId="38" fontId="6" fillId="0" borderId="18" xfId="33" applyFont="1" applyFill="1" applyBorder="1" applyAlignment="1">
      <alignment vertical="center" shrinkToFit="1"/>
    </xf>
    <xf numFmtId="38" fontId="6" fillId="0" borderId="0" xfId="33" applyFont="1" applyFill="1" applyBorder="1" applyAlignment="1">
      <alignment horizontal="center" vertical="center"/>
    </xf>
    <xf numFmtId="38" fontId="3" fillId="0" borderId="0" xfId="33" applyFont="1" applyFill="1" applyBorder="1" applyAlignment="1">
      <alignment vertical="center" shrinkToFit="1"/>
    </xf>
    <xf numFmtId="38" fontId="5" fillId="0" borderId="0" xfId="33" applyFont="1" applyFill="1" applyBorder="1" applyAlignment="1">
      <alignment horizontal="right" vertical="center"/>
    </xf>
    <xf numFmtId="38" fontId="8" fillId="0" borderId="23" xfId="33" applyFont="1" applyFill="1" applyBorder="1" applyAlignment="1">
      <alignment vertical="center"/>
    </xf>
    <xf numFmtId="38" fontId="8" fillId="0" borderId="21" xfId="33" applyFont="1" applyFill="1" applyBorder="1" applyAlignment="1">
      <alignment vertical="center"/>
    </xf>
    <xf numFmtId="38" fontId="8" fillId="0" borderId="11" xfId="33" applyFont="1" applyFill="1" applyBorder="1" applyAlignment="1">
      <alignment vertical="center"/>
    </xf>
    <xf numFmtId="38" fontId="8" fillId="0" borderId="13" xfId="33" applyFont="1" applyFill="1" applyBorder="1" applyAlignment="1">
      <alignment vertical="center"/>
    </xf>
    <xf numFmtId="38" fontId="3" fillId="0" borderId="18" xfId="33" applyFont="1" applyFill="1" applyBorder="1" applyAlignment="1">
      <alignment horizontal="right" vertical="center"/>
    </xf>
    <xf numFmtId="38" fontId="2" fillId="0" borderId="18" xfId="33" applyFont="1" applyFill="1" applyBorder="1" applyAlignment="1">
      <alignment horizontal="right" vertical="center"/>
    </xf>
    <xf numFmtId="38" fontId="3" fillId="0" borderId="10" xfId="33" applyFont="1" applyFill="1" applyBorder="1" applyAlignment="1">
      <alignment horizontal="right" vertical="center"/>
    </xf>
    <xf numFmtId="38" fontId="3" fillId="0" borderId="0" xfId="33" applyFont="1" applyFill="1" applyBorder="1" applyAlignment="1">
      <alignment horizontal="right" vertical="center"/>
    </xf>
    <xf numFmtId="38" fontId="3" fillId="0" borderId="14" xfId="33" applyFont="1" applyFill="1" applyBorder="1" applyAlignment="1">
      <alignment vertical="center" shrinkToFit="1"/>
    </xf>
    <xf numFmtId="38" fontId="4" fillId="0" borderId="12" xfId="33" applyFont="1" applyFill="1" applyBorder="1" applyAlignment="1">
      <alignment vertical="center" shrinkToFit="1"/>
    </xf>
    <xf numFmtId="0" fontId="35" fillId="0" borderId="0" xfId="44" applyFont="1" applyAlignment="1">
      <alignment horizontal="right" vertical="center"/>
    </xf>
    <xf numFmtId="0" fontId="13" fillId="0" borderId="0" xfId="44">
      <alignment vertical="center"/>
    </xf>
    <xf numFmtId="0" fontId="36" fillId="0" borderId="0" xfId="44" applyFont="1" applyAlignment="1">
      <alignment horizontal="right" vertical="center"/>
    </xf>
    <xf numFmtId="0" fontId="37" fillId="0" borderId="0" xfId="44" applyFont="1" applyAlignment="1">
      <alignment horizontal="right" vertical="center"/>
    </xf>
    <xf numFmtId="0" fontId="38" fillId="0" borderId="0" xfId="44" applyFont="1" applyAlignment="1">
      <alignment horizontal="right" vertical="center"/>
    </xf>
    <xf numFmtId="0" fontId="39" fillId="0" borderId="0" xfId="44" applyFont="1" applyAlignment="1">
      <alignment horizontal="right" vertical="center"/>
    </xf>
    <xf numFmtId="38" fontId="5" fillId="0" borderId="11" xfId="33" applyFont="1" applyFill="1" applyBorder="1" applyAlignment="1">
      <alignment vertical="center" shrinkToFit="1"/>
    </xf>
    <xf numFmtId="38" fontId="2" fillId="0" borderId="18" xfId="33" applyFont="1" applyFill="1" applyBorder="1" applyAlignment="1">
      <alignment horizontal="center" vertical="center"/>
    </xf>
    <xf numFmtId="38" fontId="2" fillId="0" borderId="53" xfId="33" applyFont="1" applyFill="1" applyBorder="1" applyAlignment="1">
      <alignment horizontal="center" vertical="center"/>
    </xf>
    <xf numFmtId="38" fontId="5" fillId="0" borderId="0" xfId="33" applyFont="1" applyFill="1" applyAlignment="1">
      <alignment vertical="center"/>
    </xf>
    <xf numFmtId="38" fontId="5" fillId="0" borderId="13" xfId="33" applyFont="1" applyFill="1" applyBorder="1" applyAlignment="1">
      <alignment vertical="center" shrinkToFit="1"/>
    </xf>
    <xf numFmtId="38" fontId="5" fillId="0" borderId="16" xfId="33" applyFont="1" applyFill="1" applyBorder="1" applyAlignment="1">
      <alignment vertical="center" shrinkToFit="1"/>
    </xf>
    <xf numFmtId="38" fontId="5" fillId="0" borderId="15" xfId="33" applyFont="1" applyFill="1" applyBorder="1" applyAlignment="1">
      <alignment vertical="center" shrinkToFit="1"/>
    </xf>
    <xf numFmtId="38" fontId="5" fillId="0" borderId="45" xfId="33" applyFont="1" applyFill="1" applyBorder="1" applyAlignment="1">
      <alignment vertical="center" shrinkToFit="1"/>
    </xf>
    <xf numFmtId="38" fontId="5" fillId="0" borderId="16" xfId="33" applyFont="1" applyFill="1" applyBorder="1" applyAlignment="1">
      <alignment vertical="center"/>
    </xf>
    <xf numFmtId="38" fontId="5" fillId="0" borderId="15" xfId="33" applyFont="1" applyFill="1" applyBorder="1" applyAlignment="1">
      <alignment vertical="center"/>
    </xf>
    <xf numFmtId="38" fontId="5" fillId="0" borderId="29" xfId="33" applyFont="1" applyFill="1" applyBorder="1" applyAlignment="1">
      <alignment vertical="center" shrinkToFit="1"/>
    </xf>
    <xf numFmtId="38" fontId="5" fillId="0" borderId="30" xfId="33" applyFont="1" applyFill="1" applyBorder="1" applyAlignment="1">
      <alignment vertical="center" shrinkToFit="1"/>
    </xf>
    <xf numFmtId="38" fontId="5" fillId="0" borderId="39" xfId="33" applyFont="1" applyFill="1" applyBorder="1" applyAlignment="1">
      <alignment vertical="center" shrinkToFit="1"/>
    </xf>
    <xf numFmtId="38" fontId="5" fillId="0" borderId="11" xfId="33" applyFont="1" applyFill="1" applyBorder="1" applyAlignment="1">
      <alignment vertical="center"/>
    </xf>
    <xf numFmtId="38" fontId="5" fillId="0" borderId="28" xfId="33" applyFont="1" applyFill="1" applyBorder="1" applyAlignment="1">
      <alignment vertical="center" shrinkToFit="1"/>
    </xf>
    <xf numFmtId="38" fontId="5" fillId="0" borderId="19" xfId="33" applyFont="1" applyFill="1" applyBorder="1" applyAlignment="1">
      <alignment vertical="center" shrinkToFit="1"/>
    </xf>
    <xf numFmtId="38" fontId="5" fillId="0" borderId="37" xfId="33" applyFont="1" applyFill="1" applyBorder="1" applyAlignment="1">
      <alignment vertical="center" shrinkToFit="1"/>
    </xf>
    <xf numFmtId="38" fontId="5" fillId="0" borderId="19" xfId="33" applyFont="1" applyFill="1" applyBorder="1" applyAlignment="1">
      <alignment vertical="center"/>
    </xf>
    <xf numFmtId="38" fontId="5" fillId="0" borderId="45" xfId="33" applyFont="1" applyFill="1" applyBorder="1" applyAlignment="1">
      <alignment vertical="center"/>
    </xf>
    <xf numFmtId="38" fontId="5" fillId="0" borderId="44" xfId="33" applyFont="1" applyFill="1" applyBorder="1" applyAlignment="1">
      <alignment vertical="center"/>
    </xf>
    <xf numFmtId="38" fontId="5" fillId="0" borderId="14" xfId="33" applyFont="1" applyFill="1" applyBorder="1" applyAlignment="1">
      <alignment vertical="center" shrinkToFit="1"/>
    </xf>
    <xf numFmtId="38" fontId="5" fillId="0" borderId="14" xfId="33" applyFont="1" applyFill="1" applyBorder="1" applyAlignment="1">
      <alignment vertical="center"/>
    </xf>
    <xf numFmtId="38" fontId="5" fillId="0" borderId="13" xfId="33" applyFont="1" applyFill="1" applyBorder="1" applyAlignment="1">
      <alignment vertical="center"/>
    </xf>
    <xf numFmtId="38" fontId="5" fillId="0" borderId="21" xfId="33" applyFont="1" applyFill="1" applyBorder="1" applyAlignment="1">
      <alignment vertical="center" shrinkToFit="1"/>
    </xf>
    <xf numFmtId="38" fontId="5" fillId="0" borderId="44" xfId="33" applyFont="1" applyFill="1" applyBorder="1" applyAlignment="1">
      <alignment vertical="center" shrinkToFit="1"/>
    </xf>
    <xf numFmtId="38" fontId="4" fillId="0" borderId="18" xfId="33" applyFont="1" applyFill="1" applyBorder="1" applyAlignment="1">
      <alignment horizontal="right" vertical="center"/>
    </xf>
    <xf numFmtId="38" fontId="5" fillId="0" borderId="52" xfId="33" applyFont="1" applyFill="1" applyBorder="1" applyAlignment="1">
      <alignment vertical="center"/>
    </xf>
    <xf numFmtId="0" fontId="6" fillId="0" borderId="0" xfId="43" applyFont="1" applyAlignment="1">
      <alignment vertical="center"/>
    </xf>
    <xf numFmtId="38" fontId="6" fillId="0" borderId="0" xfId="33" applyFont="1" applyFill="1" applyAlignment="1"/>
    <xf numFmtId="38" fontId="7" fillId="0" borderId="0" xfId="33" applyFont="1" applyFill="1" applyAlignment="1">
      <alignment horizontal="right"/>
    </xf>
    <xf numFmtId="38" fontId="6" fillId="0" borderId="10" xfId="33" applyFont="1" applyFill="1" applyBorder="1" applyAlignment="1">
      <alignment horizontal="left" vertical="center"/>
    </xf>
    <xf numFmtId="38" fontId="8" fillId="0" borderId="10" xfId="33" applyFont="1" applyFill="1" applyBorder="1" applyAlignment="1">
      <alignment vertical="center"/>
    </xf>
    <xf numFmtId="38" fontId="7" fillId="0" borderId="10" xfId="33" applyFont="1" applyFill="1" applyBorder="1" applyAlignment="1">
      <alignment vertical="center"/>
    </xf>
    <xf numFmtId="38" fontId="3" fillId="0" borderId="13" xfId="33" applyFont="1" applyFill="1" applyBorder="1" applyAlignment="1">
      <alignment vertical="center" shrinkToFit="1"/>
    </xf>
    <xf numFmtId="38" fontId="6" fillId="0" borderId="26" xfId="33" applyFont="1" applyFill="1" applyBorder="1" applyAlignment="1">
      <alignment vertical="center" shrinkToFit="1"/>
    </xf>
    <xf numFmtId="38" fontId="2" fillId="0" borderId="81" xfId="33" applyFont="1" applyFill="1" applyBorder="1" applyAlignment="1">
      <alignment horizontal="center" vertical="center" shrinkToFit="1"/>
    </xf>
    <xf numFmtId="38" fontId="5" fillId="0" borderId="82" xfId="33" applyFont="1" applyFill="1" applyBorder="1" applyAlignment="1">
      <alignment vertical="center"/>
    </xf>
    <xf numFmtId="38" fontId="5" fillId="0" borderId="84" xfId="33" applyFont="1" applyFill="1" applyBorder="1" applyAlignment="1">
      <alignment vertical="center" shrinkToFit="1"/>
    </xf>
    <xf numFmtId="38" fontId="5" fillId="0" borderId="85" xfId="33" applyFont="1" applyFill="1" applyBorder="1" applyAlignment="1">
      <alignment vertical="center" shrinkToFit="1"/>
    </xf>
    <xf numFmtId="38" fontId="2" fillId="0" borderId="0" xfId="33" applyFont="1" applyFill="1" applyBorder="1" applyAlignment="1">
      <alignment horizontal="center" vertical="center"/>
    </xf>
    <xf numFmtId="38" fontId="7" fillId="0" borderId="37" xfId="33" applyFont="1" applyFill="1" applyBorder="1" applyAlignment="1">
      <alignment vertical="center"/>
    </xf>
    <xf numFmtId="38" fontId="7" fillId="0" borderId="42" xfId="33" applyFont="1" applyFill="1" applyBorder="1" applyAlignment="1">
      <alignment vertical="center" shrinkToFit="1"/>
    </xf>
    <xf numFmtId="38" fontId="7" fillId="0" borderId="42" xfId="33" applyFont="1" applyFill="1" applyBorder="1" applyAlignment="1">
      <alignment vertical="center"/>
    </xf>
    <xf numFmtId="38" fontId="7" fillId="0" borderId="39" xfId="33" applyFont="1" applyFill="1" applyBorder="1" applyAlignment="1">
      <alignment vertical="center" shrinkToFit="1"/>
    </xf>
    <xf numFmtId="38" fontId="5" fillId="0" borderId="57" xfId="33" applyFont="1" applyFill="1" applyBorder="1" applyAlignment="1">
      <alignment vertical="center" shrinkToFit="1"/>
    </xf>
    <xf numFmtId="38" fontId="7" fillId="0" borderId="15" xfId="33" applyFont="1" applyFill="1" applyBorder="1" applyAlignment="1">
      <alignment vertical="center" shrinkToFit="1"/>
    </xf>
    <xf numFmtId="38" fontId="5" fillId="0" borderId="57" xfId="33" applyFont="1" applyFill="1" applyBorder="1" applyAlignment="1">
      <alignment vertical="center"/>
    </xf>
    <xf numFmtId="38" fontId="5" fillId="0" borderId="29" xfId="33" applyFont="1" applyFill="1" applyBorder="1" applyAlignment="1">
      <alignment vertical="center"/>
    </xf>
    <xf numFmtId="38" fontId="5" fillId="0" borderId="37" xfId="33" applyFont="1" applyFill="1" applyBorder="1" applyAlignment="1">
      <alignment vertical="center"/>
    </xf>
    <xf numFmtId="38" fontId="7" fillId="0" borderId="30" xfId="33" applyFont="1" applyFill="1" applyBorder="1" applyAlignment="1">
      <alignment vertical="center" shrinkToFit="1"/>
    </xf>
    <xf numFmtId="38" fontId="7" fillId="0" borderId="13" xfId="33" applyFont="1" applyFill="1" applyBorder="1" applyAlignment="1">
      <alignment vertical="center"/>
    </xf>
    <xf numFmtId="38" fontId="5" fillId="0" borderId="42" xfId="33" applyFont="1" applyFill="1" applyBorder="1" applyAlignment="1">
      <alignment vertical="center"/>
    </xf>
    <xf numFmtId="38" fontId="5" fillId="0" borderId="0" xfId="33" applyFont="1" applyFill="1" applyBorder="1" applyAlignment="1">
      <alignment vertical="center"/>
    </xf>
    <xf numFmtId="38" fontId="7" fillId="0" borderId="28" xfId="33" applyFont="1" applyFill="1" applyBorder="1" applyAlignment="1">
      <alignment vertical="center"/>
    </xf>
    <xf numFmtId="38" fontId="5" fillId="0" borderId="42" xfId="33" applyFont="1" applyFill="1" applyBorder="1" applyAlignment="1">
      <alignment vertical="center" shrinkToFit="1"/>
    </xf>
    <xf numFmtId="38" fontId="7" fillId="0" borderId="15" xfId="33" applyFont="1" applyFill="1" applyBorder="1" applyAlignment="1">
      <alignment vertical="center"/>
    </xf>
    <xf numFmtId="38" fontId="15" fillId="0" borderId="19" xfId="33" applyFont="1" applyFill="1" applyBorder="1" applyAlignment="1">
      <alignment horizontal="center" vertical="center"/>
    </xf>
    <xf numFmtId="38" fontId="7" fillId="0" borderId="63" xfId="33" applyFont="1" applyFill="1" applyBorder="1" applyAlignment="1">
      <alignment vertical="center" shrinkToFit="1"/>
    </xf>
    <xf numFmtId="38" fontId="7" fillId="0" borderId="30" xfId="33" applyFont="1" applyFill="1" applyBorder="1" applyAlignment="1">
      <alignment vertical="center"/>
    </xf>
    <xf numFmtId="38" fontId="15" fillId="0" borderId="39" xfId="33" applyFont="1" applyFill="1" applyBorder="1" applyAlignment="1">
      <alignment vertical="center"/>
    </xf>
    <xf numFmtId="38" fontId="15" fillId="0" borderId="28" xfId="33" applyFont="1" applyFill="1" applyBorder="1" applyAlignment="1">
      <alignment horizontal="center" vertical="center"/>
    </xf>
    <xf numFmtId="38" fontId="7" fillId="0" borderId="37" xfId="33" applyFont="1" applyFill="1" applyBorder="1" applyAlignment="1">
      <alignment vertical="center" shrinkToFit="1"/>
    </xf>
    <xf numFmtId="38" fontId="5" fillId="0" borderId="61" xfId="33" applyFont="1" applyFill="1" applyBorder="1" applyAlignment="1">
      <alignment vertical="center"/>
    </xf>
    <xf numFmtId="38" fontId="5" fillId="0" borderId="30" xfId="33" applyFont="1" applyFill="1" applyBorder="1" applyAlignment="1">
      <alignment vertical="center"/>
    </xf>
    <xf numFmtId="38" fontId="7" fillId="0" borderId="58" xfId="33" applyFont="1" applyFill="1" applyBorder="1" applyAlignment="1">
      <alignment vertical="center"/>
    </xf>
    <xf numFmtId="38" fontId="3" fillId="0" borderId="51" xfId="33" applyFont="1" applyFill="1" applyBorder="1" applyAlignment="1">
      <alignment horizontal="distributed" vertical="center" justifyLastLine="1"/>
    </xf>
    <xf numFmtId="38" fontId="3" fillId="0" borderId="43" xfId="33" applyFont="1" applyFill="1" applyBorder="1" applyAlignment="1">
      <alignment horizontal="distributed" vertical="center" justifyLastLine="1"/>
    </xf>
    <xf numFmtId="38" fontId="3" fillId="0" borderId="51" xfId="33" applyFont="1" applyFill="1" applyBorder="1" applyAlignment="1">
      <alignment vertical="center"/>
    </xf>
    <xf numFmtId="38" fontId="3" fillId="0" borderId="25" xfId="33" applyFont="1" applyFill="1" applyBorder="1" applyAlignment="1">
      <alignment horizontal="center" vertical="center"/>
    </xf>
    <xf numFmtId="38" fontId="6" fillId="0" borderId="23" xfId="33" applyFont="1" applyFill="1" applyBorder="1" applyAlignment="1">
      <alignment horizontal="center" vertical="center"/>
    </xf>
    <xf numFmtId="38" fontId="3" fillId="0" borderId="12" xfId="33" applyFont="1" applyFill="1" applyBorder="1" applyAlignment="1">
      <alignment horizontal="center" vertical="center"/>
    </xf>
    <xf numFmtId="38" fontId="6" fillId="0" borderId="11" xfId="33" applyFont="1" applyFill="1" applyBorder="1" applyAlignment="1">
      <alignment horizontal="center" vertical="center"/>
    </xf>
    <xf numFmtId="38" fontId="6" fillId="0" borderId="14" xfId="33" applyFont="1" applyFill="1" applyBorder="1" applyAlignment="1">
      <alignment horizontal="right" vertical="center"/>
    </xf>
    <xf numFmtId="38" fontId="6" fillId="0" borderId="11" xfId="33" applyFont="1" applyFill="1" applyBorder="1" applyAlignment="1">
      <alignment horizontal="right" vertical="center"/>
    </xf>
    <xf numFmtId="38" fontId="3" fillId="0" borderId="41" xfId="33" applyFont="1" applyFill="1" applyBorder="1" applyAlignment="1">
      <alignment vertical="center"/>
    </xf>
    <xf numFmtId="38" fontId="5" fillId="0" borderId="26" xfId="33" applyFont="1" applyFill="1" applyBorder="1" applyAlignment="1">
      <alignment vertical="center" shrinkToFit="1"/>
    </xf>
    <xf numFmtId="38" fontId="3" fillId="0" borderId="20" xfId="33" applyFont="1" applyFill="1" applyBorder="1" applyAlignment="1">
      <alignment vertical="center" shrinkToFit="1"/>
    </xf>
    <xf numFmtId="38" fontId="4" fillId="0" borderId="20" xfId="33" applyFont="1" applyFill="1" applyBorder="1" applyAlignment="1">
      <alignment vertical="center"/>
    </xf>
    <xf numFmtId="38" fontId="4" fillId="0" borderId="47" xfId="33" applyFont="1" applyFill="1" applyBorder="1" applyAlignment="1">
      <alignment vertical="center"/>
    </xf>
    <xf numFmtId="38" fontId="3" fillId="0" borderId="88" xfId="33" applyFont="1" applyFill="1" applyBorder="1" applyAlignment="1">
      <alignment vertical="center"/>
    </xf>
    <xf numFmtId="38" fontId="5" fillId="0" borderId="82" xfId="33" applyFont="1" applyFill="1" applyBorder="1" applyAlignment="1">
      <alignment vertical="center" shrinkToFit="1"/>
    </xf>
    <xf numFmtId="38" fontId="4" fillId="0" borderId="88" xfId="33" applyFont="1" applyFill="1" applyBorder="1" applyAlignment="1">
      <alignment vertical="center"/>
    </xf>
    <xf numFmtId="38" fontId="4" fillId="0" borderId="89" xfId="33" applyFont="1" applyFill="1" applyBorder="1" applyAlignment="1">
      <alignment vertical="center"/>
    </xf>
    <xf numFmtId="0" fontId="1" fillId="0" borderId="13" xfId="0" applyFont="1" applyBorder="1" applyAlignment="1">
      <alignment vertical="center"/>
    </xf>
    <xf numFmtId="38" fontId="5" fillId="0" borderId="32" xfId="33" applyFont="1" applyFill="1" applyBorder="1" applyAlignment="1">
      <alignment horizontal="center" vertical="center" shrinkToFit="1"/>
    </xf>
    <xf numFmtId="38" fontId="5" fillId="0" borderId="16" xfId="33" applyFont="1" applyFill="1" applyBorder="1" applyAlignment="1">
      <alignment horizontal="center" vertical="center" shrinkToFit="1"/>
    </xf>
    <xf numFmtId="38" fontId="5" fillId="0" borderId="84" xfId="33" applyFont="1" applyFill="1" applyBorder="1" applyAlignment="1">
      <alignment vertical="center"/>
    </xf>
    <xf numFmtId="38" fontId="3" fillId="0" borderId="22" xfId="33" applyFont="1" applyFill="1" applyBorder="1" applyAlignment="1">
      <alignment vertical="center" shrinkToFit="1"/>
    </xf>
    <xf numFmtId="38" fontId="3" fillId="0" borderId="88" xfId="33" applyFont="1" applyFill="1" applyBorder="1" applyAlignment="1">
      <alignment vertical="center" shrinkToFit="1"/>
    </xf>
    <xf numFmtId="38" fontId="7" fillId="0" borderId="69" xfId="33" applyFont="1" applyFill="1" applyBorder="1" applyAlignment="1">
      <alignment vertical="center"/>
    </xf>
    <xf numFmtId="38" fontId="7" fillId="0" borderId="61" xfId="33" applyFont="1" applyFill="1" applyBorder="1" applyAlignment="1">
      <alignment vertical="center" shrinkToFit="1"/>
    </xf>
    <xf numFmtId="38" fontId="5" fillId="0" borderId="61" xfId="33" applyFont="1" applyFill="1" applyBorder="1" applyAlignment="1">
      <alignment vertical="center" shrinkToFit="1"/>
    </xf>
    <xf numFmtId="38" fontId="3" fillId="0" borderId="46" xfId="33" applyFont="1" applyFill="1" applyBorder="1" applyAlignment="1">
      <alignment vertical="center" shrinkToFit="1"/>
    </xf>
    <xf numFmtId="38" fontId="2" fillId="0" borderId="19" xfId="33" applyFont="1" applyFill="1" applyBorder="1" applyAlignment="1">
      <alignment horizontal="center" vertical="center"/>
    </xf>
    <xf numFmtId="38" fontId="2" fillId="0" borderId="75" xfId="33" applyFont="1" applyFill="1" applyBorder="1" applyAlignment="1">
      <alignment horizontal="center" vertical="center"/>
    </xf>
    <xf numFmtId="38" fontId="2" fillId="0" borderId="77" xfId="33" applyFont="1" applyFill="1" applyBorder="1" applyAlignment="1">
      <alignment horizontal="center" vertical="center"/>
    </xf>
    <xf numFmtId="38" fontId="40" fillId="0" borderId="15" xfId="33" applyFont="1" applyFill="1" applyBorder="1" applyAlignment="1">
      <alignment horizontal="center" vertical="center" shrinkToFit="1"/>
    </xf>
    <xf numFmtId="38" fontId="40" fillId="0" borderId="0" xfId="33" applyFont="1" applyFill="1" applyBorder="1" applyAlignment="1">
      <alignment vertical="center" shrinkToFit="1"/>
    </xf>
    <xf numFmtId="38" fontId="6" fillId="0" borderId="21" xfId="33" applyFont="1" applyFill="1" applyBorder="1" applyAlignment="1">
      <alignment vertical="center"/>
    </xf>
    <xf numFmtId="38" fontId="3" fillId="0" borderId="0" xfId="33" applyFont="1" applyFill="1" applyBorder="1" applyAlignment="1">
      <alignment horizontal="center" vertical="center"/>
    </xf>
    <xf numFmtId="38" fontId="40" fillId="0" borderId="0" xfId="33" applyFont="1" applyFill="1" applyBorder="1" applyAlignment="1">
      <alignment horizontal="center" vertical="center" shrinkToFit="1"/>
    </xf>
    <xf numFmtId="58" fontId="40" fillId="0" borderId="0" xfId="33" applyNumberFormat="1" applyFont="1" applyFill="1" applyBorder="1" applyAlignment="1">
      <alignment horizontal="center" vertical="center" shrinkToFit="1"/>
    </xf>
    <xf numFmtId="0" fontId="43" fillId="0" borderId="0" xfId="43" applyFont="1" applyAlignment="1">
      <alignment horizontal="centerContinuous"/>
    </xf>
    <xf numFmtId="0" fontId="6" fillId="0" borderId="0" xfId="43" applyFont="1" applyAlignment="1">
      <alignment horizontal="centerContinuous"/>
    </xf>
    <xf numFmtId="0" fontId="42" fillId="0" borderId="0" xfId="43" applyFont="1" applyAlignment="1">
      <alignment horizontal="left"/>
    </xf>
    <xf numFmtId="38" fontId="6" fillId="0" borderId="94" xfId="34" applyFont="1" applyBorder="1" applyAlignment="1">
      <alignment horizontal="centerContinuous" vertical="center"/>
    </xf>
    <xf numFmtId="38" fontId="6" fillId="0" borderId="33" xfId="34" applyFont="1" applyBorder="1" applyAlignment="1">
      <alignment vertical="center"/>
    </xf>
    <xf numFmtId="38" fontId="8" fillId="0" borderId="34" xfId="34" applyFont="1" applyBorder="1" applyAlignment="1">
      <alignment horizontal="center" vertical="center"/>
    </xf>
    <xf numFmtId="0" fontId="6" fillId="0" borderId="35" xfId="43" applyFont="1" applyBorder="1" applyAlignment="1">
      <alignment horizontal="distributed" vertical="center"/>
    </xf>
    <xf numFmtId="38" fontId="8" fillId="0" borderId="33" xfId="34" applyFont="1" applyBorder="1" applyAlignment="1">
      <alignment vertical="center"/>
    </xf>
    <xf numFmtId="38" fontId="8" fillId="0" borderId="93" xfId="34" applyFont="1" applyBorder="1" applyAlignment="1">
      <alignment horizontal="center" vertical="center"/>
    </xf>
    <xf numFmtId="38" fontId="7" fillId="0" borderId="92" xfId="34" applyFont="1" applyBorder="1" applyAlignment="1">
      <alignment vertical="center"/>
    </xf>
    <xf numFmtId="38" fontId="6" fillId="0" borderId="100" xfId="34" applyFont="1" applyBorder="1" applyAlignment="1">
      <alignment horizontal="center" vertical="center"/>
    </xf>
    <xf numFmtId="38" fontId="6" fillId="0" borderId="101" xfId="34" applyFont="1" applyBorder="1" applyAlignment="1">
      <alignment horizontal="centerContinuous" vertical="center"/>
    </xf>
    <xf numFmtId="38" fontId="6" fillId="0" borderId="102" xfId="34" applyFont="1" applyBorder="1" applyAlignment="1">
      <alignment horizontal="center" vertical="center"/>
    </xf>
    <xf numFmtId="38" fontId="6" fillId="0" borderId="103" xfId="34" applyFont="1" applyBorder="1" applyAlignment="1">
      <alignment horizontal="center" vertical="center"/>
    </xf>
    <xf numFmtId="0" fontId="6" fillId="0" borderId="105" xfId="43" applyFont="1" applyBorder="1" applyAlignment="1">
      <alignment horizontal="distributed" vertical="center"/>
    </xf>
    <xf numFmtId="38" fontId="7" fillId="0" borderId="107" xfId="34" applyFont="1" applyBorder="1" applyAlignment="1">
      <alignment vertical="center"/>
    </xf>
    <xf numFmtId="38" fontId="8" fillId="0" borderId="106" xfId="34" applyFont="1" applyBorder="1" applyAlignment="1">
      <alignment vertical="center"/>
    </xf>
    <xf numFmtId="0" fontId="6" fillId="0" borderId="109" xfId="43" applyFont="1" applyBorder="1" applyAlignment="1">
      <alignment horizontal="distributed" vertical="center"/>
    </xf>
    <xf numFmtId="38" fontId="6" fillId="0" borderId="110" xfId="34" applyFont="1" applyBorder="1" applyAlignment="1">
      <alignment vertical="center"/>
    </xf>
    <xf numFmtId="38" fontId="7" fillId="0" borderId="111" xfId="34" applyFont="1" applyBorder="1" applyAlignment="1">
      <alignment vertical="center"/>
    </xf>
    <xf numFmtId="38" fontId="8" fillId="0" borderId="112" xfId="34" applyFont="1" applyBorder="1" applyAlignment="1">
      <alignment horizontal="center" vertical="center"/>
    </xf>
    <xf numFmtId="38" fontId="8" fillId="0" borderId="110" xfId="34" applyFont="1" applyBorder="1" applyAlignment="1">
      <alignment vertical="center"/>
    </xf>
    <xf numFmtId="0" fontId="6" fillId="0" borderId="113" xfId="43" applyFont="1" applyBorder="1" applyAlignment="1">
      <alignment horizontal="centerContinuous" vertical="center"/>
    </xf>
    <xf numFmtId="38" fontId="6" fillId="0" borderId="98" xfId="34" applyFont="1" applyBorder="1" applyAlignment="1">
      <alignment vertical="center"/>
    </xf>
    <xf numFmtId="38" fontId="7" fillId="0" borderId="99" xfId="34" applyFont="1" applyBorder="1" applyAlignment="1">
      <alignment vertical="center"/>
    </xf>
    <xf numFmtId="38" fontId="5" fillId="0" borderId="99" xfId="34" applyFont="1" applyBorder="1" applyAlignment="1">
      <alignment vertical="center"/>
    </xf>
    <xf numFmtId="38" fontId="5" fillId="0" borderId="32" xfId="33" applyFont="1" applyFill="1" applyBorder="1" applyAlignment="1">
      <alignment vertical="center" shrinkToFit="1"/>
    </xf>
    <xf numFmtId="38" fontId="6" fillId="0" borderId="23" xfId="33" applyFont="1" applyFill="1" applyBorder="1" applyAlignment="1">
      <alignment vertical="center"/>
    </xf>
    <xf numFmtId="38" fontId="5" fillId="0" borderId="31" xfId="33" applyFont="1" applyFill="1" applyBorder="1" applyAlignment="1">
      <alignment vertical="center" shrinkToFit="1"/>
    </xf>
    <xf numFmtId="38" fontId="3" fillId="0" borderId="11" xfId="33" applyFont="1" applyFill="1" applyBorder="1" applyAlignment="1">
      <alignment horizontal="right" vertical="center"/>
    </xf>
    <xf numFmtId="38" fontId="3" fillId="0" borderId="47" xfId="33" applyFont="1" applyFill="1" applyBorder="1" applyAlignment="1">
      <alignment vertical="center" shrinkToFit="1"/>
    </xf>
    <xf numFmtId="38" fontId="3" fillId="0" borderId="89" xfId="33" applyFont="1" applyFill="1" applyBorder="1" applyAlignment="1">
      <alignment vertical="center"/>
    </xf>
    <xf numFmtId="38" fontId="3" fillId="0" borderId="87" xfId="33" applyFont="1" applyFill="1" applyBorder="1" applyAlignment="1">
      <alignment vertical="center"/>
    </xf>
    <xf numFmtId="38" fontId="3" fillId="0" borderId="90" xfId="33" applyFont="1" applyFill="1" applyBorder="1" applyAlignment="1">
      <alignment vertical="center"/>
    </xf>
    <xf numFmtId="38" fontId="3" fillId="0" borderId="24" xfId="33" applyFont="1" applyFill="1" applyBorder="1" applyAlignment="1">
      <alignment vertical="center" shrinkToFit="1"/>
    </xf>
    <xf numFmtId="38" fontId="6" fillId="0" borderId="23" xfId="33" applyFont="1" applyFill="1" applyBorder="1" applyAlignment="1">
      <alignment horizontal="right" vertical="center" shrinkToFit="1"/>
    </xf>
    <xf numFmtId="38" fontId="3" fillId="0" borderId="12" xfId="33" applyFont="1" applyFill="1" applyBorder="1" applyAlignment="1">
      <alignment horizontal="left" vertical="center" shrinkToFit="1"/>
    </xf>
    <xf numFmtId="38" fontId="7" fillId="0" borderId="57" xfId="33" applyFont="1" applyFill="1" applyBorder="1" applyAlignment="1">
      <alignment vertical="center" shrinkToFit="1"/>
    </xf>
    <xf numFmtId="38" fontId="8" fillId="0" borderId="11" xfId="33" applyFont="1" applyFill="1" applyBorder="1" applyAlignment="1">
      <alignment vertical="center" shrinkToFit="1"/>
    </xf>
    <xf numFmtId="38" fontId="7" fillId="0" borderId="19" xfId="33" applyFont="1" applyFill="1" applyBorder="1" applyAlignment="1">
      <alignment vertical="center" shrinkToFit="1"/>
    </xf>
    <xf numFmtId="38" fontId="7" fillId="0" borderId="57" xfId="33" applyFont="1" applyFill="1" applyBorder="1" applyAlignment="1">
      <alignment vertical="center"/>
    </xf>
    <xf numFmtId="38" fontId="7" fillId="0" borderId="62" xfId="33" applyFont="1" applyFill="1" applyBorder="1" applyAlignment="1">
      <alignment vertical="center" shrinkToFit="1"/>
    </xf>
    <xf numFmtId="38" fontId="7" fillId="0" borderId="29" xfId="33" applyFont="1" applyFill="1" applyBorder="1" applyAlignment="1">
      <alignment vertical="center"/>
    </xf>
    <xf numFmtId="38" fontId="7" fillId="0" borderId="29" xfId="33" applyFont="1" applyFill="1" applyBorder="1" applyAlignment="1">
      <alignment vertical="center" shrinkToFit="1"/>
    </xf>
    <xf numFmtId="38" fontId="6" fillId="0" borderId="42" xfId="33" applyFont="1" applyFill="1" applyBorder="1" applyAlignment="1">
      <alignment vertical="center"/>
    </xf>
    <xf numFmtId="38" fontId="7" fillId="0" borderId="16" xfId="33" applyFont="1" applyFill="1" applyBorder="1" applyAlignment="1">
      <alignment vertical="center" shrinkToFit="1"/>
    </xf>
    <xf numFmtId="38" fontId="7" fillId="0" borderId="30" xfId="33" applyFont="1" applyFill="1" applyBorder="1" applyAlignment="1">
      <alignment horizontal="right" vertical="center"/>
    </xf>
    <xf numFmtId="38" fontId="7" fillId="0" borderId="40" xfId="33" applyFont="1" applyFill="1" applyBorder="1" applyAlignment="1">
      <alignment vertical="center" shrinkToFit="1"/>
    </xf>
    <xf numFmtId="38" fontId="3" fillId="0" borderId="12" xfId="33" applyFont="1" applyFill="1" applyBorder="1" applyAlignment="1">
      <alignment horizontal="left" vertical="center"/>
    </xf>
    <xf numFmtId="38" fontId="7" fillId="0" borderId="61" xfId="33" applyFont="1" applyFill="1" applyBorder="1" applyAlignment="1">
      <alignment vertical="center"/>
    </xf>
    <xf numFmtId="38" fontId="4" fillId="0" borderId="20" xfId="33" applyFont="1" applyFill="1" applyBorder="1" applyAlignment="1">
      <alignment vertical="center" shrinkToFit="1"/>
    </xf>
    <xf numFmtId="38" fontId="3" fillId="0" borderId="41" xfId="33" applyFont="1" applyFill="1" applyBorder="1" applyAlignment="1">
      <alignment vertical="center" shrinkToFit="1"/>
    </xf>
    <xf numFmtId="38" fontId="3" fillId="0" borderId="20" xfId="33" applyFont="1" applyFill="1" applyBorder="1" applyAlignment="1">
      <alignment horizontal="left" vertical="center" shrinkToFit="1"/>
    </xf>
    <xf numFmtId="38" fontId="3" fillId="0" borderId="21" xfId="33" applyFont="1" applyFill="1" applyBorder="1" applyAlignment="1">
      <alignment vertical="center" shrinkToFit="1"/>
    </xf>
    <xf numFmtId="38" fontId="3" fillId="0" borderId="23" xfId="33" applyFont="1" applyFill="1" applyBorder="1" applyAlignment="1">
      <alignment vertical="center" shrinkToFit="1"/>
    </xf>
    <xf numFmtId="38" fontId="3" fillId="0" borderId="51" xfId="33" applyFont="1" applyFill="1" applyBorder="1" applyAlignment="1">
      <alignment vertical="center" shrinkToFit="1"/>
    </xf>
    <xf numFmtId="38" fontId="4" fillId="0" borderId="47" xfId="33" applyFont="1" applyFill="1" applyBorder="1" applyAlignment="1">
      <alignment vertical="center" shrinkToFit="1"/>
    </xf>
    <xf numFmtId="38" fontId="4" fillId="0" borderId="11" xfId="33" applyFont="1" applyFill="1" applyBorder="1" applyAlignment="1">
      <alignment vertical="center" shrinkToFit="1"/>
    </xf>
    <xf numFmtId="38" fontId="3" fillId="0" borderId="44" xfId="33" applyFont="1" applyFill="1" applyBorder="1" applyAlignment="1">
      <alignment vertical="center" shrinkToFit="1"/>
    </xf>
    <xf numFmtId="38" fontId="3" fillId="0" borderId="20" xfId="33" applyFont="1" applyFill="1" applyBorder="1" applyAlignment="1">
      <alignment horizontal="center" vertical="center" shrinkToFit="1"/>
    </xf>
    <xf numFmtId="38" fontId="3" fillId="0" borderId="22" xfId="33" applyFont="1" applyFill="1" applyBorder="1" applyAlignment="1">
      <alignment horizontal="center" vertical="center" shrinkToFit="1"/>
    </xf>
    <xf numFmtId="38" fontId="6" fillId="0" borderId="106" xfId="34" applyFont="1" applyBorder="1" applyAlignment="1">
      <alignment vertical="center"/>
    </xf>
    <xf numFmtId="38" fontId="6" fillId="0" borderId="108" xfId="34" applyFont="1" applyBorder="1" applyAlignment="1">
      <alignment horizontal="center" vertical="center"/>
    </xf>
    <xf numFmtId="38" fontId="6" fillId="0" borderId="34" xfId="34" applyFont="1" applyBorder="1" applyAlignment="1">
      <alignment horizontal="center" vertical="center"/>
    </xf>
    <xf numFmtId="38" fontId="6" fillId="0" borderId="93" xfId="34" applyFont="1" applyBorder="1" applyAlignment="1">
      <alignment horizontal="center" vertical="center"/>
    </xf>
    <xf numFmtId="38" fontId="6" fillId="0" borderId="27" xfId="33" applyFont="1" applyFill="1" applyBorder="1" applyAlignment="1">
      <alignment horizontal="right" vertical="center" shrinkToFit="1"/>
    </xf>
    <xf numFmtId="38" fontId="5" fillId="0" borderId="86" xfId="33" applyFont="1" applyFill="1" applyBorder="1" applyAlignment="1">
      <alignment horizontal="right" vertical="center" shrinkToFit="1"/>
    </xf>
    <xf numFmtId="38" fontId="5" fillId="0" borderId="27" xfId="33" applyFont="1" applyFill="1" applyBorder="1" applyAlignment="1">
      <alignment horizontal="right" vertical="center" shrinkToFit="1"/>
    </xf>
    <xf numFmtId="177" fontId="40" fillId="0" borderId="15" xfId="33" applyNumberFormat="1" applyFont="1" applyFill="1" applyBorder="1" applyAlignment="1">
      <alignment horizontal="center" vertical="center" shrinkToFit="1"/>
    </xf>
    <xf numFmtId="38" fontId="4" fillId="0" borderId="46" xfId="33" applyFont="1" applyFill="1" applyBorder="1" applyAlignment="1">
      <alignment vertical="center" shrinkToFit="1"/>
    </xf>
    <xf numFmtId="38" fontId="5" fillId="0" borderId="123" xfId="33" applyFont="1" applyFill="1" applyBorder="1" applyAlignment="1">
      <alignment vertical="center"/>
    </xf>
    <xf numFmtId="38" fontId="5" fillId="0" borderId="81" xfId="33" applyFont="1" applyFill="1" applyBorder="1" applyAlignment="1">
      <alignment vertical="center"/>
    </xf>
    <xf numFmtId="38" fontId="5" fillId="0" borderId="123" xfId="33" applyFont="1" applyFill="1" applyBorder="1" applyAlignment="1">
      <alignment vertical="center" shrinkToFit="1"/>
    </xf>
    <xf numFmtId="38" fontId="5" fillId="0" borderId="81" xfId="33" applyFont="1" applyFill="1" applyBorder="1" applyAlignment="1">
      <alignment vertical="center" shrinkToFit="1"/>
    </xf>
    <xf numFmtId="38" fontId="15" fillId="0" borderId="54" xfId="33" applyFont="1" applyFill="1" applyBorder="1" applyAlignment="1">
      <alignment horizontal="center" vertical="center"/>
    </xf>
    <xf numFmtId="0" fontId="48" fillId="0" borderId="0" xfId="0" applyFont="1"/>
    <xf numFmtId="0" fontId="49" fillId="0" borderId="0" xfId="0" applyFont="1"/>
    <xf numFmtId="178" fontId="49" fillId="0" borderId="0" xfId="0" applyNumberFormat="1" applyFont="1"/>
    <xf numFmtId="178" fontId="50" fillId="0" borderId="0" xfId="0" applyNumberFormat="1" applyFont="1"/>
    <xf numFmtId="178" fontId="50" fillId="0" borderId="0" xfId="0" applyNumberFormat="1" applyFont="1" applyAlignment="1">
      <alignment shrinkToFit="1"/>
    </xf>
    <xf numFmtId="0" fontId="50" fillId="0" borderId="0" xfId="0" applyFont="1"/>
    <xf numFmtId="0" fontId="51" fillId="0" borderId="0" xfId="0" applyFont="1"/>
    <xf numFmtId="0" fontId="52" fillId="0" borderId="0" xfId="0" applyFont="1" applyAlignment="1">
      <alignment vertical="center"/>
    </xf>
    <xf numFmtId="0" fontId="54" fillId="0" borderId="0" xfId="0" applyFont="1"/>
    <xf numFmtId="0" fontId="55" fillId="0" borderId="0" xfId="0" applyFont="1"/>
    <xf numFmtId="38" fontId="5" fillId="0" borderId="139" xfId="33" applyFont="1" applyFill="1" applyBorder="1" applyAlignment="1">
      <alignment vertical="center"/>
    </xf>
    <xf numFmtId="38" fontId="5" fillId="0" borderId="20" xfId="33" applyFont="1" applyFill="1" applyBorder="1" applyAlignment="1">
      <alignment vertical="center" shrinkToFit="1"/>
    </xf>
    <xf numFmtId="38" fontId="5" fillId="0" borderId="18" xfId="33" applyFont="1" applyFill="1" applyBorder="1" applyAlignment="1">
      <alignment vertical="center" shrinkToFit="1"/>
    </xf>
    <xf numFmtId="38" fontId="5" fillId="0" borderId="20" xfId="33" applyFont="1" applyFill="1" applyBorder="1" applyAlignment="1">
      <alignment vertical="center"/>
    </xf>
    <xf numFmtId="38" fontId="5" fillId="0" borderId="140" xfId="33" applyFont="1" applyFill="1" applyBorder="1" applyAlignment="1">
      <alignment vertical="center" shrinkToFit="1"/>
    </xf>
    <xf numFmtId="38" fontId="5" fillId="0" borderId="22" xfId="33" applyFont="1" applyFill="1" applyBorder="1" applyAlignment="1">
      <alignment vertical="center" shrinkToFit="1"/>
    </xf>
    <xf numFmtId="38" fontId="5" fillId="0" borderId="71" xfId="33" applyFont="1" applyFill="1" applyBorder="1" applyAlignment="1">
      <alignment vertical="center" shrinkToFit="1"/>
    </xf>
    <xf numFmtId="38" fontId="5" fillId="0" borderId="40" xfId="33" applyFont="1" applyFill="1" applyBorder="1" applyAlignment="1">
      <alignment vertical="center" shrinkToFit="1"/>
    </xf>
    <xf numFmtId="38" fontId="5" fillId="0" borderId="46" xfId="33" applyFont="1" applyFill="1" applyBorder="1" applyAlignment="1">
      <alignment vertical="center" shrinkToFit="1"/>
    </xf>
    <xf numFmtId="38" fontId="5" fillId="0" borderId="47" xfId="33" applyFont="1" applyFill="1" applyBorder="1" applyAlignment="1">
      <alignment vertical="center" shrinkToFit="1"/>
    </xf>
    <xf numFmtId="38" fontId="6" fillId="0" borderId="23" xfId="33" applyFont="1" applyFill="1" applyBorder="1" applyAlignment="1">
      <alignment horizontal="right" vertical="center"/>
    </xf>
    <xf numFmtId="38" fontId="3" fillId="0" borderId="138" xfId="33" applyFont="1" applyFill="1" applyBorder="1" applyAlignment="1">
      <alignment vertical="center"/>
    </xf>
    <xf numFmtId="0" fontId="1" fillId="0" borderId="20" xfId="0" applyFont="1" applyBorder="1" applyAlignment="1">
      <alignment vertical="center"/>
    </xf>
    <xf numFmtId="0" fontId="56" fillId="0" borderId="0" xfId="0" applyFont="1"/>
    <xf numFmtId="0" fontId="57" fillId="0" borderId="0" xfId="0" applyFont="1" applyAlignment="1">
      <alignment horizontal="centerContinuous"/>
    </xf>
    <xf numFmtId="0" fontId="58" fillId="0" borderId="0" xfId="0" applyFont="1" applyAlignment="1">
      <alignment horizontal="left" vertical="center"/>
    </xf>
    <xf numFmtId="0" fontId="59" fillId="0" borderId="0" xfId="0" applyFont="1" applyAlignment="1">
      <alignment horizontal="right"/>
    </xf>
    <xf numFmtId="0" fontId="60" fillId="0" borderId="0" xfId="0" applyFont="1" applyAlignment="1">
      <alignment horizontal="left" vertical="center"/>
    </xf>
    <xf numFmtId="0" fontId="61" fillId="25" borderId="78" xfId="0" applyFont="1" applyFill="1" applyBorder="1" applyAlignment="1">
      <alignment horizontal="center" vertical="center"/>
    </xf>
    <xf numFmtId="0" fontId="62" fillId="0" borderId="27" xfId="0" applyFont="1" applyBorder="1" applyAlignment="1">
      <alignment horizontal="center" vertical="center"/>
    </xf>
    <xf numFmtId="0" fontId="63" fillId="0" borderId="126" xfId="0" applyFont="1" applyBorder="1" applyAlignment="1">
      <alignment horizontal="center" vertical="center" shrinkToFit="1"/>
    </xf>
    <xf numFmtId="0" fontId="62" fillId="0" borderId="92" xfId="0" applyFont="1" applyBorder="1" applyAlignment="1">
      <alignment horizontal="center" vertical="center"/>
    </xf>
    <xf numFmtId="0" fontId="62" fillId="0" borderId="10" xfId="0" applyFont="1" applyBorder="1" applyAlignment="1">
      <alignment horizontal="center" vertical="center"/>
    </xf>
    <xf numFmtId="0" fontId="62" fillId="0" borderId="135" xfId="0" applyFont="1" applyBorder="1" applyAlignment="1">
      <alignment horizontal="left" vertical="center" indent="3"/>
    </xf>
    <xf numFmtId="0" fontId="62" fillId="0" borderId="126" xfId="0" applyFont="1" applyBorder="1" applyAlignment="1">
      <alignment horizontal="center" vertical="center"/>
    </xf>
    <xf numFmtId="0" fontId="62" fillId="0" borderId="0" xfId="0" applyFont="1" applyAlignment="1">
      <alignment horizontal="left" vertical="center"/>
    </xf>
    <xf numFmtId="0" fontId="62" fillId="0" borderId="0" xfId="0" applyFont="1" applyAlignment="1">
      <alignment horizontal="right"/>
    </xf>
    <xf numFmtId="0" fontId="67" fillId="0" borderId="0" xfId="0" applyFont="1" applyAlignment="1">
      <alignment horizontal="centerContinuous"/>
    </xf>
    <xf numFmtId="0" fontId="69" fillId="0" borderId="0" xfId="0" applyFont="1"/>
    <xf numFmtId="0" fontId="56" fillId="0" borderId="0" xfId="0" applyFont="1" applyAlignment="1">
      <alignment horizontal="left" vertical="center"/>
    </xf>
    <xf numFmtId="0" fontId="70" fillId="0" borderId="0" xfId="0" applyFont="1" applyAlignment="1">
      <alignment horizontal="centerContinuous" vertical="center"/>
    </xf>
    <xf numFmtId="0" fontId="48" fillId="0" borderId="0" xfId="0" applyFont="1" applyAlignment="1">
      <alignment horizontal="centerContinuous" vertical="center"/>
    </xf>
    <xf numFmtId="0" fontId="68" fillId="0" borderId="0" xfId="0" applyFont="1" applyAlignment="1">
      <alignment horizontal="left" vertical="center"/>
    </xf>
    <xf numFmtId="0" fontId="56" fillId="0" borderId="0" xfId="0" applyFont="1" applyAlignment="1">
      <alignment horizontal="left" vertical="center" wrapText="1"/>
    </xf>
    <xf numFmtId="0" fontId="48" fillId="0" borderId="0" xfId="0" applyFont="1" applyAlignment="1">
      <alignment horizontal="right"/>
    </xf>
    <xf numFmtId="0" fontId="34" fillId="0" borderId="0" xfId="0" applyFont="1"/>
    <xf numFmtId="0" fontId="68" fillId="0" borderId="0" xfId="0" applyFont="1"/>
    <xf numFmtId="38" fontId="2" fillId="0" borderId="0" xfId="33" applyFont="1" applyFill="1" applyAlignment="1">
      <alignment horizontal="right"/>
    </xf>
    <xf numFmtId="38" fontId="6" fillId="0" borderId="82" xfId="33" applyFont="1" applyFill="1" applyBorder="1" applyAlignment="1">
      <alignment vertical="center"/>
    </xf>
    <xf numFmtId="38" fontId="3" fillId="0" borderId="104" xfId="34" applyFont="1" applyBorder="1" applyAlignment="1">
      <alignment horizontal="center" vertical="center" shrinkToFit="1"/>
    </xf>
    <xf numFmtId="0" fontId="56" fillId="0" borderId="0" xfId="0" applyFont="1" applyAlignment="1">
      <alignment vertical="center" wrapText="1"/>
    </xf>
    <xf numFmtId="0" fontId="34" fillId="0" borderId="0" xfId="0" applyFont="1" applyAlignment="1">
      <alignment vertical="center"/>
    </xf>
    <xf numFmtId="0" fontId="68" fillId="0" borderId="0" xfId="0" applyFont="1" applyAlignment="1">
      <alignment vertical="center"/>
    </xf>
    <xf numFmtId="0" fontId="56" fillId="0" borderId="0" xfId="0" applyFont="1" applyAlignment="1">
      <alignment vertical="center"/>
    </xf>
    <xf numFmtId="0" fontId="68" fillId="0" borderId="0" xfId="0" applyFont="1" applyAlignment="1">
      <alignment vertical="top"/>
    </xf>
    <xf numFmtId="0" fontId="56" fillId="0" borderId="0" xfId="0" applyFont="1" applyAlignment="1">
      <alignment vertical="top"/>
    </xf>
    <xf numFmtId="0" fontId="56" fillId="0" borderId="0" xfId="0" applyFont="1" applyAlignment="1">
      <alignment vertical="top" wrapText="1"/>
    </xf>
    <xf numFmtId="38" fontId="6" fillId="0" borderId="45" xfId="33" applyFont="1" applyFill="1" applyBorder="1" applyAlignment="1">
      <alignment vertical="center"/>
    </xf>
    <xf numFmtId="0" fontId="61" fillId="25" borderId="124" xfId="0" applyFont="1" applyFill="1" applyBorder="1" applyAlignment="1">
      <alignment horizontal="center" vertical="center" shrinkToFit="1"/>
    </xf>
    <xf numFmtId="38" fontId="40" fillId="0" borderId="13" xfId="33" applyFont="1" applyFill="1" applyBorder="1" applyAlignment="1">
      <alignment horizontal="center" vertical="center" shrinkToFit="1"/>
    </xf>
    <xf numFmtId="38" fontId="2" fillId="0" borderId="14" xfId="33" applyFont="1" applyFill="1" applyBorder="1" applyAlignment="1">
      <alignment horizontal="center" vertical="center"/>
    </xf>
    <xf numFmtId="38" fontId="6" fillId="0" borderId="18" xfId="33" applyFont="1" applyFill="1" applyBorder="1" applyAlignment="1">
      <alignment vertical="center"/>
    </xf>
    <xf numFmtId="38" fontId="6" fillId="0" borderId="10" xfId="33" applyFont="1" applyFill="1" applyBorder="1" applyAlignment="1">
      <alignment horizontal="center" vertical="center"/>
    </xf>
    <xf numFmtId="38" fontId="8" fillId="0" borderId="59" xfId="33" applyFont="1" applyFill="1" applyBorder="1" applyAlignment="1">
      <alignment vertical="center"/>
    </xf>
    <xf numFmtId="38" fontId="6" fillId="0" borderId="29" xfId="33" applyFont="1" applyFill="1" applyBorder="1" applyAlignment="1">
      <alignment vertical="center" shrinkToFit="1"/>
    </xf>
    <xf numFmtId="38" fontId="8" fillId="0" borderId="14" xfId="33" applyFont="1" applyFill="1" applyBorder="1" applyAlignment="1">
      <alignment vertical="center" shrinkToFit="1"/>
    </xf>
    <xf numFmtId="38" fontId="6" fillId="0" borderId="29" xfId="33" applyFont="1" applyFill="1" applyBorder="1" applyAlignment="1">
      <alignment vertical="center"/>
    </xf>
    <xf numFmtId="38" fontId="1" fillId="0" borderId="20" xfId="0" applyNumberFormat="1" applyFont="1" applyBorder="1" applyAlignment="1">
      <alignment vertical="center"/>
    </xf>
    <xf numFmtId="38" fontId="3" fillId="0" borderId="141" xfId="33" applyFont="1" applyFill="1" applyBorder="1" applyAlignment="1">
      <alignment vertical="center"/>
    </xf>
    <xf numFmtId="38" fontId="74" fillId="0" borderId="11" xfId="33" applyFont="1" applyFill="1" applyBorder="1" applyAlignment="1">
      <alignment vertical="center"/>
    </xf>
    <xf numFmtId="49" fontId="44" fillId="0" borderId="0" xfId="44" applyNumberFormat="1" applyFont="1" applyAlignment="1">
      <alignment horizontal="right" vertical="center"/>
    </xf>
    <xf numFmtId="0" fontId="56" fillId="0" borderId="0" xfId="0" applyFont="1" applyAlignment="1">
      <alignment horizontal="left" vertical="center" wrapText="1"/>
    </xf>
    <xf numFmtId="0" fontId="56" fillId="0" borderId="0" xfId="0" applyFont="1" applyAlignment="1">
      <alignment vertical="center" wrapText="1"/>
    </xf>
    <xf numFmtId="0" fontId="62" fillId="0" borderId="0" xfId="0" applyFont="1" applyAlignment="1">
      <alignment horizontal="left" vertical="center" wrapText="1"/>
    </xf>
    <xf numFmtId="14" fontId="56" fillId="0" borderId="0" xfId="0" applyNumberFormat="1" applyFont="1" applyAlignment="1">
      <alignment horizontal="right"/>
    </xf>
    <xf numFmtId="0" fontId="56" fillId="0" borderId="0" xfId="0" applyFont="1" applyAlignment="1">
      <alignment horizontal="right"/>
    </xf>
    <xf numFmtId="0" fontId="61" fillId="25" borderId="78" xfId="0" applyFont="1" applyFill="1" applyBorder="1" applyAlignment="1">
      <alignment horizontal="center" vertical="center"/>
    </xf>
    <xf numFmtId="0" fontId="61" fillId="25" borderId="10" xfId="0" applyFont="1" applyFill="1" applyBorder="1" applyAlignment="1">
      <alignment horizontal="center" vertical="center"/>
    </xf>
    <xf numFmtId="0" fontId="61" fillId="25" borderId="125" xfId="0" applyFont="1" applyFill="1" applyBorder="1" applyAlignment="1">
      <alignment horizontal="center" vertical="center"/>
    </xf>
    <xf numFmtId="0" fontId="61" fillId="25" borderId="48" xfId="0" applyFont="1" applyFill="1" applyBorder="1" applyAlignment="1">
      <alignment horizontal="center" vertical="center"/>
    </xf>
    <xf numFmtId="0" fontId="62" fillId="0" borderId="68" xfId="0" applyFont="1" applyBorder="1" applyAlignment="1">
      <alignment horizontal="center" vertical="center"/>
    </xf>
    <xf numFmtId="0" fontId="62" fillId="0" borderId="50" xfId="0" applyFont="1" applyBorder="1" applyAlignment="1">
      <alignment horizontal="center" vertical="center"/>
    </xf>
    <xf numFmtId="0" fontId="62" fillId="0" borderId="56" xfId="0" applyFont="1" applyBorder="1" applyAlignment="1">
      <alignment horizontal="center" vertical="center"/>
    </xf>
    <xf numFmtId="0" fontId="62" fillId="26" borderId="68" xfId="0" applyFont="1" applyFill="1" applyBorder="1" applyAlignment="1">
      <alignment horizontal="center" vertical="center"/>
    </xf>
    <xf numFmtId="0" fontId="62" fillId="26" borderId="50" xfId="0" applyFont="1" applyFill="1" applyBorder="1" applyAlignment="1">
      <alignment horizontal="center" vertical="center"/>
    </xf>
    <xf numFmtId="0" fontId="62" fillId="0" borderId="131" xfId="0" applyFont="1" applyBorder="1" applyAlignment="1">
      <alignment horizontal="left" vertical="center" wrapText="1" indent="3"/>
    </xf>
    <xf numFmtId="0" fontId="62" fillId="0" borderId="127" xfId="0" applyFont="1" applyBorder="1" applyAlignment="1">
      <alignment horizontal="left" vertical="center" wrapText="1" indent="3"/>
    </xf>
    <xf numFmtId="0" fontId="62" fillId="0" borderId="134" xfId="0" applyFont="1" applyBorder="1" applyAlignment="1">
      <alignment horizontal="center" vertical="center" wrapText="1"/>
    </xf>
    <xf numFmtId="0" fontId="62" fillId="0" borderId="131" xfId="0" applyFont="1" applyBorder="1" applyAlignment="1">
      <alignment horizontal="center" vertical="center" wrapText="1"/>
    </xf>
    <xf numFmtId="179" fontId="62" fillId="0" borderId="67" xfId="0" applyNumberFormat="1" applyFont="1" applyBorder="1" applyAlignment="1">
      <alignment horizontal="center" vertical="center" wrapText="1"/>
    </xf>
    <xf numFmtId="179" fontId="62" fillId="0" borderId="58" xfId="0" applyNumberFormat="1" applyFont="1" applyBorder="1" applyAlignment="1">
      <alignment horizontal="center" vertical="center"/>
    </xf>
    <xf numFmtId="179" fontId="62" fillId="0" borderId="132" xfId="0" applyNumberFormat="1" applyFont="1" applyBorder="1" applyAlignment="1">
      <alignment horizontal="center" vertical="center"/>
    </xf>
    <xf numFmtId="179" fontId="62" fillId="0" borderId="133" xfId="0" applyNumberFormat="1" applyFont="1" applyBorder="1" applyAlignment="1">
      <alignment horizontal="center" vertical="center"/>
    </xf>
    <xf numFmtId="0" fontId="62" fillId="0" borderId="78" xfId="0" applyFont="1" applyBorder="1" applyAlignment="1">
      <alignment horizontal="center" vertical="center"/>
    </xf>
    <xf numFmtId="0" fontId="62" fillId="0" borderId="48" xfId="0" applyFont="1" applyBorder="1" applyAlignment="1">
      <alignment horizontal="center" vertical="center"/>
    </xf>
    <xf numFmtId="0" fontId="62" fillId="0" borderId="10" xfId="0" applyFont="1" applyBorder="1" applyAlignment="1">
      <alignment horizontal="center" vertical="center"/>
    </xf>
    <xf numFmtId="0" fontId="65" fillId="0" borderId="67" xfId="0" applyFont="1" applyBorder="1" applyAlignment="1">
      <alignment horizontal="center" vertical="center" wrapText="1" shrinkToFit="1"/>
    </xf>
    <xf numFmtId="0" fontId="65" fillId="0" borderId="58" xfId="0" applyFont="1" applyBorder="1" applyAlignment="1">
      <alignment horizontal="center" vertical="center" shrinkToFit="1"/>
    </xf>
    <xf numFmtId="0" fontId="65" fillId="0" borderId="132" xfId="0" applyFont="1" applyBorder="1" applyAlignment="1">
      <alignment horizontal="center" vertical="center" shrinkToFit="1"/>
    </xf>
    <xf numFmtId="0" fontId="65" fillId="0" borderId="133" xfId="0" applyFont="1" applyBorder="1" applyAlignment="1">
      <alignment horizontal="center" vertical="center" shrinkToFit="1"/>
    </xf>
    <xf numFmtId="0" fontId="62" fillId="0" borderId="128" xfId="0" applyFont="1" applyBorder="1" applyAlignment="1">
      <alignment horizontal="center" vertical="center"/>
    </xf>
    <xf numFmtId="0" fontId="62" fillId="0" borderId="131" xfId="0" applyFont="1" applyBorder="1" applyAlignment="1">
      <alignment horizontal="center" vertical="center"/>
    </xf>
    <xf numFmtId="179" fontId="62" fillId="0" borderId="129" xfId="0" applyNumberFormat="1" applyFont="1" applyBorder="1" applyAlignment="1">
      <alignment horizontal="center" vertical="center" wrapText="1"/>
    </xf>
    <xf numFmtId="179" fontId="62" fillId="0" borderId="130" xfId="0" applyNumberFormat="1" applyFont="1" applyBorder="1" applyAlignment="1">
      <alignment horizontal="center" vertical="center"/>
    </xf>
    <xf numFmtId="0" fontId="65" fillId="0" borderId="129" xfId="0" applyFont="1" applyBorder="1" applyAlignment="1">
      <alignment horizontal="center" vertical="center" wrapText="1" shrinkToFit="1"/>
    </xf>
    <xf numFmtId="0" fontId="65" fillId="0" borderId="130" xfId="0" applyFont="1" applyBorder="1" applyAlignment="1">
      <alignment horizontal="center" vertical="center" shrinkToFit="1"/>
    </xf>
    <xf numFmtId="0" fontId="62" fillId="0" borderId="128" xfId="0" applyFont="1" applyBorder="1" applyAlignment="1">
      <alignment horizontal="left" vertical="center" wrapText="1" indent="3"/>
    </xf>
    <xf numFmtId="0" fontId="62" fillId="0" borderId="134" xfId="0" applyFont="1" applyBorder="1" applyAlignment="1">
      <alignment horizontal="left" vertical="center" wrapText="1" indent="3"/>
    </xf>
    <xf numFmtId="0" fontId="62" fillId="0" borderId="134" xfId="0" applyFont="1" applyBorder="1" applyAlignment="1">
      <alignment horizontal="center" vertical="center"/>
    </xf>
    <xf numFmtId="180" fontId="62" fillId="0" borderId="129" xfId="0" applyNumberFormat="1" applyFont="1" applyBorder="1" applyAlignment="1">
      <alignment horizontal="center" vertical="center" wrapText="1"/>
    </xf>
    <xf numFmtId="180" fontId="62" fillId="0" borderId="130" xfId="0" applyNumberFormat="1" applyFont="1" applyBorder="1" applyAlignment="1">
      <alignment horizontal="center" vertical="center"/>
    </xf>
    <xf numFmtId="180" fontId="62" fillId="0" borderId="67" xfId="0" applyNumberFormat="1" applyFont="1" applyBorder="1" applyAlignment="1">
      <alignment horizontal="center" vertical="center"/>
    </xf>
    <xf numFmtId="180" fontId="62" fillId="0" borderId="58" xfId="0" applyNumberFormat="1" applyFont="1" applyBorder="1" applyAlignment="1">
      <alignment horizontal="center" vertical="center"/>
    </xf>
    <xf numFmtId="180" fontId="62" fillId="0" borderId="132" xfId="0" applyNumberFormat="1" applyFont="1" applyBorder="1" applyAlignment="1">
      <alignment horizontal="center" vertical="center"/>
    </xf>
    <xf numFmtId="180" fontId="62" fillId="0" borderId="133" xfId="0" applyNumberFormat="1" applyFont="1" applyBorder="1" applyAlignment="1">
      <alignment horizontal="center" vertical="center"/>
    </xf>
    <xf numFmtId="179" fontId="62" fillId="0" borderId="67" xfId="0" applyNumberFormat="1" applyFont="1" applyBorder="1" applyAlignment="1">
      <alignment horizontal="center" vertical="center"/>
    </xf>
    <xf numFmtId="0" fontId="65" fillId="0" borderId="129" xfId="0" applyFont="1" applyBorder="1" applyAlignment="1">
      <alignment horizontal="center" vertical="center" wrapText="1"/>
    </xf>
    <xf numFmtId="0" fontId="65" fillId="0" borderId="130" xfId="0" applyFont="1" applyBorder="1" applyAlignment="1">
      <alignment horizontal="center" vertical="center"/>
    </xf>
    <xf numFmtId="0" fontId="65" fillId="0" borderId="67" xfId="0" applyFont="1" applyBorder="1" applyAlignment="1">
      <alignment horizontal="center" vertical="center"/>
    </xf>
    <xf numFmtId="0" fontId="65" fillId="0" borderId="58" xfId="0" applyFont="1" applyBorder="1" applyAlignment="1">
      <alignment horizontal="center" vertical="center"/>
    </xf>
    <xf numFmtId="0" fontId="65" fillId="0" borderId="132" xfId="0" applyFont="1" applyBorder="1" applyAlignment="1">
      <alignment horizontal="center" vertical="center"/>
    </xf>
    <xf numFmtId="0" fontId="65" fillId="0" borderId="133" xfId="0" applyFont="1" applyBorder="1" applyAlignment="1">
      <alignment horizontal="center" vertical="center"/>
    </xf>
    <xf numFmtId="180" fontId="62" fillId="0" borderId="136" xfId="0" applyNumberFormat="1" applyFont="1" applyBorder="1" applyAlignment="1">
      <alignment horizontal="center" vertical="center" wrapText="1"/>
    </xf>
    <xf numFmtId="180" fontId="62" fillId="0" borderId="137" xfId="0" applyNumberFormat="1" applyFont="1" applyBorder="1" applyAlignment="1">
      <alignment horizontal="center" vertical="center"/>
    </xf>
    <xf numFmtId="179" fontId="62" fillId="0" borderId="136" xfId="0" applyNumberFormat="1" applyFont="1" applyBorder="1" applyAlignment="1">
      <alignment horizontal="center" vertical="center" wrapText="1"/>
    </xf>
    <xf numFmtId="179" fontId="62" fillId="0" borderId="137" xfId="0" applyNumberFormat="1" applyFont="1" applyBorder="1" applyAlignment="1">
      <alignment horizontal="center" vertical="center"/>
    </xf>
    <xf numFmtId="0" fontId="65" fillId="0" borderId="136" xfId="0" applyFont="1" applyBorder="1" applyAlignment="1">
      <alignment horizontal="center" vertical="center" wrapText="1"/>
    </xf>
    <xf numFmtId="0" fontId="65" fillId="0" borderId="137" xfId="0" applyFont="1" applyBorder="1" applyAlignment="1">
      <alignment horizontal="center" vertical="center"/>
    </xf>
    <xf numFmtId="0" fontId="72" fillId="0" borderId="0" xfId="43" applyFont="1" applyAlignment="1">
      <alignment horizontal="center" vertical="center"/>
    </xf>
    <xf numFmtId="38" fontId="42" fillId="0" borderId="95" xfId="34" applyFont="1" applyBorder="1" applyAlignment="1">
      <alignment horizontal="distributed" vertical="center" justifyLastLine="1"/>
    </xf>
    <xf numFmtId="38" fontId="42" fillId="0" borderId="96" xfId="34" applyFont="1" applyBorder="1" applyAlignment="1">
      <alignment horizontal="distributed" vertical="center" justifyLastLine="1"/>
    </xf>
    <xf numFmtId="38" fontId="42" fillId="0" borderId="97" xfId="34" applyFont="1" applyBorder="1" applyAlignment="1">
      <alignment horizontal="distributed" vertical="center" justifyLastLine="1"/>
    </xf>
    <xf numFmtId="38" fontId="6" fillId="0" borderId="18" xfId="33" applyFont="1" applyFill="1" applyBorder="1" applyAlignment="1">
      <alignment horizontal="left" vertical="center"/>
    </xf>
    <xf numFmtId="38" fontId="6" fillId="0" borderId="56" xfId="33" applyFont="1" applyFill="1" applyBorder="1" applyAlignment="1">
      <alignment horizontal="left" vertical="center"/>
    </xf>
    <xf numFmtId="38" fontId="15" fillId="0" borderId="92" xfId="33" applyFont="1" applyFill="1" applyBorder="1" applyAlignment="1">
      <alignment horizontal="center" vertical="center"/>
    </xf>
    <xf numFmtId="38" fontId="7" fillId="0" borderId="66" xfId="33" applyFont="1" applyFill="1" applyBorder="1" applyAlignment="1">
      <alignment horizontal="center" vertical="distributed" textRotation="255" justifyLastLine="1"/>
    </xf>
    <xf numFmtId="38" fontId="7" fillId="0" borderId="49" xfId="33" applyFont="1" applyFill="1" applyBorder="1" applyAlignment="1">
      <alignment horizontal="center" vertical="distributed" textRotation="255" justifyLastLine="1"/>
    </xf>
    <xf numFmtId="38" fontId="7" fillId="0" borderId="67" xfId="33" applyFont="1" applyFill="1" applyBorder="1" applyAlignment="1">
      <alignment horizontal="center" vertical="distributed" textRotation="255" justifyLastLine="1"/>
    </xf>
    <xf numFmtId="38" fontId="7" fillId="0" borderId="58" xfId="33" applyFont="1" applyFill="1" applyBorder="1" applyAlignment="1">
      <alignment horizontal="center" vertical="distributed" textRotation="255" justifyLastLine="1"/>
    </xf>
    <xf numFmtId="38" fontId="7" fillId="0" borderId="0" xfId="33" applyFont="1" applyFill="1" applyBorder="1" applyAlignment="1">
      <alignment horizontal="center" vertical="distributed" textRotation="255" justifyLastLine="1"/>
    </xf>
    <xf numFmtId="38" fontId="7" fillId="0" borderId="68" xfId="33" applyFont="1" applyFill="1" applyBorder="1" applyAlignment="1">
      <alignment horizontal="center" vertical="distributed" textRotation="255" justifyLastLine="1"/>
    </xf>
    <xf numFmtId="38" fontId="7" fillId="0" borderId="50" xfId="33" applyFont="1" applyFill="1" applyBorder="1" applyAlignment="1">
      <alignment horizontal="center" vertical="distributed" textRotation="255" justifyLastLine="1"/>
    </xf>
    <xf numFmtId="38" fontId="6" fillId="0" borderId="66" xfId="33" applyFont="1" applyFill="1" applyBorder="1" applyAlignment="1">
      <alignment horizontal="right" vertical="center"/>
    </xf>
    <xf numFmtId="38" fontId="6" fillId="0" borderId="18" xfId="33" applyFont="1" applyFill="1" applyBorder="1" applyAlignment="1">
      <alignment horizontal="right" vertical="center"/>
    </xf>
    <xf numFmtId="38" fontId="6" fillId="0" borderId="68" xfId="33" applyFont="1" applyFill="1" applyBorder="1" applyAlignment="1">
      <alignment horizontal="right" vertical="center"/>
    </xf>
    <xf numFmtId="38" fontId="6" fillId="0" borderId="56" xfId="33" applyFont="1" applyFill="1" applyBorder="1" applyAlignment="1">
      <alignment horizontal="right" vertical="center"/>
    </xf>
    <xf numFmtId="38" fontId="6" fillId="0" borderId="18" xfId="33" applyFont="1" applyFill="1" applyBorder="1" applyAlignment="1">
      <alignment vertical="center"/>
    </xf>
    <xf numFmtId="38" fontId="6" fillId="0" borderId="56" xfId="33" applyFont="1" applyFill="1" applyBorder="1" applyAlignment="1">
      <alignment vertical="center"/>
    </xf>
    <xf numFmtId="38" fontId="6" fillId="0" borderId="49" xfId="33" applyFont="1" applyFill="1" applyBorder="1" applyAlignment="1">
      <alignment horizontal="right" vertical="center" shrinkToFit="1"/>
    </xf>
    <xf numFmtId="38" fontId="6" fillId="0" borderId="50" xfId="33" applyFont="1" applyFill="1" applyBorder="1" applyAlignment="1">
      <alignment horizontal="right" vertical="center" shrinkToFit="1"/>
    </xf>
    <xf numFmtId="38" fontId="15" fillId="24" borderId="114" xfId="33" applyFont="1" applyFill="1" applyBorder="1" applyAlignment="1">
      <alignment horizontal="center" vertical="center"/>
    </xf>
    <xf numFmtId="38" fontId="15" fillId="24" borderId="83" xfId="33" applyFont="1" applyFill="1" applyBorder="1" applyAlignment="1">
      <alignment horizontal="center" vertical="center"/>
    </xf>
    <xf numFmtId="38" fontId="15" fillId="24" borderId="115" xfId="33" applyFont="1" applyFill="1" applyBorder="1" applyAlignment="1">
      <alignment horizontal="center" vertical="center"/>
    </xf>
    <xf numFmtId="38" fontId="3" fillId="0" borderId="10" xfId="33" applyFont="1" applyFill="1" applyBorder="1" applyAlignment="1">
      <alignment horizontal="center" vertical="center" shrinkToFit="1"/>
    </xf>
    <xf numFmtId="38" fontId="3" fillId="0" borderId="48" xfId="33" applyFont="1" applyFill="1" applyBorder="1" applyAlignment="1">
      <alignment horizontal="center" vertical="center" shrinkToFit="1"/>
    </xf>
    <xf numFmtId="38" fontId="6" fillId="0" borderId="66" xfId="33" applyFont="1" applyFill="1" applyBorder="1" applyAlignment="1">
      <alignment horizontal="center" vertical="center" justifyLastLine="1" shrinkToFit="1"/>
    </xf>
    <xf numFmtId="38" fontId="6" fillId="0" borderId="49" xfId="33" applyFont="1" applyFill="1" applyBorder="1" applyAlignment="1">
      <alignment horizontal="center" vertical="center" justifyLastLine="1" shrinkToFit="1"/>
    </xf>
    <xf numFmtId="38" fontId="6" fillId="0" borderId="68" xfId="33" applyFont="1" applyFill="1" applyBorder="1" applyAlignment="1">
      <alignment horizontal="center" vertical="center" justifyLastLine="1" shrinkToFit="1"/>
    </xf>
    <xf numFmtId="38" fontId="6" fillId="0" borderId="50" xfId="33" applyFont="1" applyFill="1" applyBorder="1" applyAlignment="1">
      <alignment horizontal="center" vertical="center" justifyLastLine="1" shrinkToFit="1"/>
    </xf>
    <xf numFmtId="38" fontId="6" fillId="0" borderId="118" xfId="33" applyFont="1" applyFill="1" applyBorder="1" applyAlignment="1">
      <alignment horizontal="center" vertical="center" justifyLastLine="1" shrinkToFit="1"/>
    </xf>
    <xf numFmtId="38" fontId="6" fillId="0" borderId="119" xfId="33" applyFont="1" applyFill="1" applyBorder="1" applyAlignment="1">
      <alignment horizontal="center" vertical="center" justifyLastLine="1" shrinkToFit="1"/>
    </xf>
    <xf numFmtId="38" fontId="3" fillId="0" borderId="91" xfId="33" applyFont="1" applyFill="1" applyBorder="1" applyAlignment="1">
      <alignment horizontal="center" vertical="center" shrinkToFit="1"/>
    </xf>
    <xf numFmtId="38" fontId="2" fillId="0" borderId="70" xfId="33" applyFont="1" applyFill="1" applyBorder="1" applyAlignment="1">
      <alignment horizontal="center" vertical="center" shrinkToFit="1"/>
    </xf>
    <xf numFmtId="38" fontId="2" fillId="0" borderId="46" xfId="33" applyFont="1" applyFill="1" applyBorder="1" applyAlignment="1">
      <alignment horizontal="center" vertical="center" shrinkToFit="1"/>
    </xf>
    <xf numFmtId="38" fontId="2" fillId="0" borderId="71" xfId="33" applyFont="1" applyFill="1" applyBorder="1" applyAlignment="1">
      <alignment horizontal="center" vertical="center" shrinkToFit="1"/>
    </xf>
    <xf numFmtId="38" fontId="2" fillId="0" borderId="38" xfId="33" applyFont="1" applyFill="1" applyBorder="1" applyAlignment="1">
      <alignment horizontal="center" vertical="top"/>
    </xf>
    <xf numFmtId="38" fontId="2" fillId="0" borderId="14" xfId="33" applyFont="1" applyFill="1" applyBorder="1" applyAlignment="1">
      <alignment horizontal="center" vertical="top"/>
    </xf>
    <xf numFmtId="176" fontId="40" fillId="0" borderId="17" xfId="33" applyNumberFormat="1" applyFont="1" applyFill="1" applyBorder="1" applyAlignment="1">
      <alignment horizontal="center" vertical="center" shrinkToFit="1"/>
    </xf>
    <xf numFmtId="176" fontId="40" fillId="0" borderId="13" xfId="33" applyNumberFormat="1" applyFont="1" applyFill="1" applyBorder="1" applyAlignment="1">
      <alignment horizontal="center" vertical="center" shrinkToFit="1"/>
    </xf>
    <xf numFmtId="38" fontId="2" fillId="0" borderId="14" xfId="33" applyFont="1" applyFill="1" applyBorder="1" applyAlignment="1">
      <alignment horizontal="center" vertical="center"/>
    </xf>
    <xf numFmtId="38" fontId="40" fillId="0" borderId="28" xfId="33" applyFont="1" applyFill="1" applyBorder="1" applyAlignment="1">
      <alignment horizontal="center" vertical="center" shrinkToFit="1"/>
    </xf>
    <xf numFmtId="38" fontId="40" fillId="0" borderId="47" xfId="33" applyFont="1" applyFill="1" applyBorder="1" applyAlignment="1">
      <alignment horizontal="center" vertical="center" shrinkToFit="1"/>
    </xf>
    <xf numFmtId="38" fontId="41" fillId="0" borderId="28" xfId="33" applyFont="1" applyFill="1" applyBorder="1" applyAlignment="1">
      <alignment horizontal="center" vertical="center" shrinkToFit="1"/>
    </xf>
    <xf numFmtId="38" fontId="41" fillId="0" borderId="69" xfId="33" applyFont="1" applyFill="1" applyBorder="1" applyAlignment="1">
      <alignment horizontal="center" vertical="center" shrinkToFit="1"/>
    </xf>
    <xf numFmtId="38" fontId="41" fillId="0" borderId="47" xfId="33" applyFont="1" applyFill="1" applyBorder="1" applyAlignment="1">
      <alignment horizontal="center" vertical="center" shrinkToFit="1"/>
    </xf>
    <xf numFmtId="38" fontId="2" fillId="0" borderId="39" xfId="33" applyFont="1" applyFill="1" applyBorder="1" applyAlignment="1">
      <alignment horizontal="center" vertical="center"/>
    </xf>
    <xf numFmtId="38" fontId="2" fillId="0" borderId="71" xfId="33" applyFont="1" applyFill="1" applyBorder="1" applyAlignment="1">
      <alignment horizontal="center" vertical="center"/>
    </xf>
    <xf numFmtId="38" fontId="2" fillId="0" borderId="46" xfId="33" applyFont="1" applyFill="1" applyBorder="1" applyAlignment="1">
      <alignment horizontal="center" vertical="center"/>
    </xf>
    <xf numFmtId="38" fontId="3" fillId="0" borderId="78" xfId="33" applyFont="1" applyFill="1" applyBorder="1" applyAlignment="1">
      <alignment horizontal="center" vertical="center" shrinkToFit="1"/>
    </xf>
    <xf numFmtId="38" fontId="3" fillId="0" borderId="83" xfId="33" applyFont="1" applyFill="1" applyBorder="1" applyAlignment="1">
      <alignment horizontal="center" vertical="center" shrinkToFit="1"/>
    </xf>
    <xf numFmtId="38" fontId="15" fillId="24" borderId="116" xfId="33" applyFont="1" applyFill="1" applyBorder="1" applyAlignment="1">
      <alignment horizontal="center" vertical="center"/>
    </xf>
    <xf numFmtId="38" fontId="40" fillId="0" borderId="69" xfId="33" applyFont="1" applyFill="1" applyBorder="1" applyAlignment="1">
      <alignment horizontal="center" vertical="center" shrinkToFit="1"/>
    </xf>
    <xf numFmtId="38" fontId="2" fillId="0" borderId="120" xfId="33" applyFont="1" applyFill="1" applyBorder="1" applyAlignment="1">
      <alignment horizontal="center" vertical="center" shrinkToFit="1"/>
    </xf>
    <xf numFmtId="38" fontId="73" fillId="0" borderId="39" xfId="33" applyFont="1" applyFill="1" applyBorder="1" applyAlignment="1">
      <alignment horizontal="left" vertical="center"/>
    </xf>
    <xf numFmtId="38" fontId="73" fillId="0" borderId="71" xfId="33" applyFont="1" applyFill="1" applyBorder="1" applyAlignment="1">
      <alignment horizontal="left" vertical="center"/>
    </xf>
    <xf numFmtId="38" fontId="73" fillId="0" borderId="40" xfId="33" applyFont="1" applyFill="1" applyBorder="1" applyAlignment="1">
      <alignment horizontal="left" vertical="center"/>
    </xf>
    <xf numFmtId="38" fontId="40" fillId="0" borderId="13" xfId="33" applyFont="1" applyFill="1" applyBorder="1" applyAlignment="1">
      <alignment horizontal="center" vertical="center" shrinkToFit="1"/>
    </xf>
    <xf numFmtId="38" fontId="6" fillId="0" borderId="18" xfId="33" applyFont="1" applyFill="1" applyBorder="1" applyAlignment="1">
      <alignment horizontal="center" vertical="center"/>
    </xf>
    <xf numFmtId="38" fontId="3" fillId="0" borderId="78" xfId="33" applyFont="1" applyFill="1" applyBorder="1" applyAlignment="1">
      <alignment horizontal="center" vertical="center" justifyLastLine="1"/>
    </xf>
    <xf numFmtId="38" fontId="3" fillId="0" borderId="117" xfId="33" applyFont="1" applyFill="1" applyBorder="1" applyAlignment="1">
      <alignment horizontal="center" vertical="center" justifyLastLine="1"/>
    </xf>
    <xf numFmtId="38" fontId="2" fillId="0" borderId="70" xfId="33" applyFont="1" applyFill="1" applyBorder="1" applyAlignment="1">
      <alignment horizontal="center" vertical="top"/>
    </xf>
    <xf numFmtId="38" fontId="2" fillId="0" borderId="71" xfId="33" applyFont="1" applyFill="1" applyBorder="1" applyAlignment="1">
      <alignment horizontal="center" vertical="top"/>
    </xf>
    <xf numFmtId="38" fontId="2" fillId="0" borderId="46" xfId="33" applyFont="1" applyFill="1" applyBorder="1" applyAlignment="1">
      <alignment horizontal="center" vertical="top"/>
    </xf>
    <xf numFmtId="38" fontId="15" fillId="24" borderId="73" xfId="33" applyFont="1" applyFill="1" applyBorder="1" applyAlignment="1">
      <alignment horizontal="center" vertical="center"/>
    </xf>
    <xf numFmtId="38" fontId="15" fillId="24" borderId="80" xfId="33" applyFont="1" applyFill="1" applyBorder="1" applyAlignment="1">
      <alignment horizontal="center" vertical="center"/>
    </xf>
    <xf numFmtId="38" fontId="15" fillId="24" borderId="64" xfId="33" applyFont="1" applyFill="1" applyBorder="1" applyAlignment="1">
      <alignment horizontal="center" vertical="center"/>
    </xf>
    <xf numFmtId="38" fontId="15" fillId="24" borderId="65" xfId="33" applyFont="1" applyFill="1" applyBorder="1" applyAlignment="1">
      <alignment horizontal="center" vertical="center"/>
    </xf>
    <xf numFmtId="38" fontId="15" fillId="24" borderId="79" xfId="33" applyFont="1" applyFill="1" applyBorder="1" applyAlignment="1">
      <alignment horizontal="center" vertical="center"/>
    </xf>
    <xf numFmtId="176" fontId="40" fillId="0" borderId="72" xfId="33" applyNumberFormat="1" applyFont="1" applyFill="1" applyBorder="1" applyAlignment="1">
      <alignment horizontal="center" vertical="center" shrinkToFit="1"/>
    </xf>
    <xf numFmtId="176" fontId="40" fillId="0" borderId="69" xfId="33" applyNumberFormat="1" applyFont="1" applyFill="1" applyBorder="1" applyAlignment="1">
      <alignment horizontal="center" vertical="center" shrinkToFit="1"/>
    </xf>
    <xf numFmtId="176" fontId="40" fillId="0" borderId="47" xfId="33" applyNumberFormat="1" applyFont="1" applyFill="1" applyBorder="1" applyAlignment="1">
      <alignment horizontal="center" vertical="center" shrinkToFit="1"/>
    </xf>
    <xf numFmtId="38" fontId="2" fillId="0" borderId="39" xfId="33" applyFont="1" applyFill="1" applyBorder="1" applyAlignment="1">
      <alignment horizontal="center" vertical="center" shrinkToFit="1"/>
    </xf>
    <xf numFmtId="38" fontId="3" fillId="0" borderId="76" xfId="33" applyFont="1" applyFill="1" applyBorder="1" applyAlignment="1">
      <alignment horizontal="center" vertical="center" justifyLastLine="1"/>
    </xf>
    <xf numFmtId="38" fontId="6" fillId="0" borderId="10" xfId="33" applyFont="1" applyFill="1" applyBorder="1" applyAlignment="1">
      <alignment horizontal="center" vertical="center"/>
    </xf>
    <xf numFmtId="38" fontId="3" fillId="0" borderId="76" xfId="33" applyFont="1" applyFill="1" applyBorder="1" applyAlignment="1">
      <alignment horizontal="center" vertical="center"/>
    </xf>
    <xf numFmtId="38" fontId="3" fillId="0" borderId="117" xfId="33" applyFont="1" applyFill="1" applyBorder="1" applyAlignment="1">
      <alignment horizontal="center" vertical="center"/>
    </xf>
    <xf numFmtId="38" fontId="2" fillId="0" borderId="78" xfId="33" applyFont="1" applyFill="1" applyBorder="1" applyAlignment="1">
      <alignment horizontal="center" vertical="center" shrinkToFit="1"/>
    </xf>
    <xf numFmtId="38" fontId="2" fillId="0" borderId="117" xfId="33" applyFont="1" applyFill="1" applyBorder="1" applyAlignment="1">
      <alignment horizontal="center" vertical="center" shrinkToFit="1"/>
    </xf>
    <xf numFmtId="38" fontId="2" fillId="0" borderId="76" xfId="33" applyFont="1" applyFill="1" applyBorder="1" applyAlignment="1">
      <alignment horizontal="center" vertical="center" shrinkToFit="1"/>
    </xf>
    <xf numFmtId="38" fontId="5" fillId="0" borderId="66" xfId="33" applyFont="1" applyFill="1" applyBorder="1" applyAlignment="1">
      <alignment horizontal="center" vertical="center" textRotation="255"/>
    </xf>
    <xf numFmtId="38" fontId="5" fillId="0" borderId="49" xfId="33" applyFont="1" applyFill="1" applyBorder="1" applyAlignment="1">
      <alignment horizontal="center" vertical="center" textRotation="255"/>
    </xf>
    <xf numFmtId="38" fontId="5" fillId="0" borderId="67" xfId="33" applyFont="1" applyFill="1" applyBorder="1" applyAlignment="1">
      <alignment horizontal="center" vertical="center" textRotation="255"/>
    </xf>
    <xf numFmtId="38" fontId="5" fillId="0" borderId="58" xfId="33" applyFont="1" applyFill="1" applyBorder="1" applyAlignment="1">
      <alignment horizontal="center" vertical="center" textRotation="255"/>
    </xf>
    <xf numFmtId="38" fontId="5" fillId="0" borderId="68" xfId="33" applyFont="1" applyFill="1" applyBorder="1" applyAlignment="1">
      <alignment horizontal="center" vertical="center" textRotation="255"/>
    </xf>
    <xf numFmtId="38" fontId="5" fillId="0" borderId="50" xfId="33" applyFont="1" applyFill="1" applyBorder="1" applyAlignment="1">
      <alignment horizontal="center" vertical="center" textRotation="255"/>
    </xf>
    <xf numFmtId="38" fontId="3" fillId="0" borderId="78" xfId="33" applyFont="1" applyFill="1" applyBorder="1" applyAlignment="1">
      <alignment horizontal="center" vertical="center"/>
    </xf>
    <xf numFmtId="38" fontId="5" fillId="0" borderId="18" xfId="33" applyFont="1" applyFill="1" applyBorder="1" applyAlignment="1">
      <alignment horizontal="center" vertical="center" textRotation="255"/>
    </xf>
    <xf numFmtId="38" fontId="5" fillId="0" borderId="0" xfId="33" applyFont="1" applyFill="1" applyBorder="1" applyAlignment="1">
      <alignment horizontal="center" vertical="center" textRotation="255"/>
    </xf>
    <xf numFmtId="38" fontId="5" fillId="0" borderId="56" xfId="33" applyFont="1" applyFill="1" applyBorder="1" applyAlignment="1">
      <alignment horizontal="center" vertical="center" textRotation="255"/>
    </xf>
    <xf numFmtId="38" fontId="2" fillId="0" borderId="78" xfId="33" applyFont="1" applyFill="1" applyBorder="1" applyAlignment="1">
      <alignment horizontal="center" vertical="center"/>
    </xf>
    <xf numFmtId="38" fontId="2" fillId="0" borderId="117" xfId="33" applyFont="1" applyFill="1" applyBorder="1" applyAlignment="1">
      <alignment horizontal="center" vertical="center"/>
    </xf>
    <xf numFmtId="38" fontId="2" fillId="0" borderId="76" xfId="33" applyFont="1" applyFill="1" applyBorder="1" applyAlignment="1">
      <alignment horizontal="center" vertical="center"/>
    </xf>
    <xf numFmtId="38" fontId="3" fillId="0" borderId="10" xfId="33" applyFont="1" applyFill="1" applyBorder="1" applyAlignment="1">
      <alignment horizontal="center" vertical="center"/>
    </xf>
    <xf numFmtId="38" fontId="3" fillId="0" borderId="48" xfId="33" applyFont="1" applyFill="1" applyBorder="1" applyAlignment="1">
      <alignment horizontal="center" vertical="center"/>
    </xf>
    <xf numFmtId="0" fontId="33" fillId="0" borderId="18" xfId="33" applyNumberFormat="1" applyFont="1" applyFill="1" applyBorder="1" applyAlignment="1">
      <alignment horizontal="center" vertical="center"/>
    </xf>
    <xf numFmtId="0" fontId="33" fillId="0" borderId="0" xfId="33" applyNumberFormat="1" applyFont="1" applyFill="1" applyBorder="1" applyAlignment="1">
      <alignment horizontal="center" vertical="center"/>
    </xf>
    <xf numFmtId="38" fontId="15" fillId="24" borderId="74" xfId="33" applyFont="1" applyFill="1" applyBorder="1" applyAlignment="1">
      <alignment horizontal="center" vertical="center"/>
    </xf>
    <xf numFmtId="38" fontId="15" fillId="24" borderId="75" xfId="33" applyFont="1" applyFill="1" applyBorder="1" applyAlignment="1">
      <alignment horizontal="center" vertical="center"/>
    </xf>
    <xf numFmtId="38" fontId="15" fillId="24" borderId="77" xfId="33" applyFont="1" applyFill="1" applyBorder="1" applyAlignment="1">
      <alignment horizontal="center" vertical="center"/>
    </xf>
    <xf numFmtId="38" fontId="41" fillId="0" borderId="13" xfId="33" applyFont="1" applyFill="1" applyBorder="1" applyAlignment="1">
      <alignment horizontal="center" vertical="center" shrinkToFit="1"/>
    </xf>
    <xf numFmtId="38" fontId="15" fillId="24" borderId="55" xfId="33" applyFont="1" applyFill="1" applyBorder="1" applyAlignment="1">
      <alignment horizontal="center" vertical="center"/>
    </xf>
    <xf numFmtId="38" fontId="15" fillId="24" borderId="53" xfId="33" applyFont="1" applyFill="1" applyBorder="1" applyAlignment="1">
      <alignment horizontal="center" vertical="center"/>
    </xf>
    <xf numFmtId="38" fontId="15" fillId="24" borderId="54" xfId="33" applyFont="1" applyFill="1" applyBorder="1" applyAlignment="1">
      <alignment horizontal="center" vertical="center"/>
    </xf>
    <xf numFmtId="0" fontId="34" fillId="0" borderId="58" xfId="0" applyFont="1" applyBorder="1" applyAlignment="1">
      <alignment horizontal="center" vertical="top" textRotation="255"/>
    </xf>
    <xf numFmtId="38" fontId="15" fillId="24" borderId="76" xfId="33" applyFont="1" applyFill="1" applyBorder="1" applyAlignment="1">
      <alignment horizontal="center" vertical="center"/>
    </xf>
    <xf numFmtId="38" fontId="6" fillId="0" borderId="76" xfId="33" applyFont="1" applyFill="1" applyBorder="1" applyAlignment="1">
      <alignment horizontal="center" vertical="center" shrinkToFit="1"/>
    </xf>
    <xf numFmtId="38" fontId="6" fillId="0" borderId="48" xfId="33" applyFont="1" applyFill="1" applyBorder="1" applyAlignment="1">
      <alignment horizontal="center" vertical="center" shrinkToFit="1"/>
    </xf>
    <xf numFmtId="38" fontId="15" fillId="24" borderId="78" xfId="33" applyFont="1" applyFill="1" applyBorder="1" applyAlignment="1">
      <alignment horizontal="center" vertical="center"/>
    </xf>
    <xf numFmtId="38" fontId="15" fillId="24" borderId="10" xfId="33" applyFont="1" applyFill="1" applyBorder="1" applyAlignment="1">
      <alignment horizontal="center" vertical="center"/>
    </xf>
    <xf numFmtId="38" fontId="15" fillId="24" borderId="48" xfId="33" applyFont="1" applyFill="1" applyBorder="1" applyAlignment="1">
      <alignment horizontal="center" vertical="center"/>
    </xf>
    <xf numFmtId="177" fontId="40" fillId="0" borderId="13" xfId="33" applyNumberFormat="1" applyFont="1" applyFill="1" applyBorder="1" applyAlignment="1">
      <alignment horizontal="center" vertical="center" shrinkToFit="1"/>
    </xf>
    <xf numFmtId="38" fontId="15" fillId="24" borderId="66" xfId="33" applyFont="1" applyFill="1" applyBorder="1" applyAlignment="1">
      <alignment horizontal="center" vertical="center"/>
    </xf>
    <xf numFmtId="38" fontId="15" fillId="24" borderId="18" xfId="33" applyFont="1" applyFill="1" applyBorder="1" applyAlignment="1">
      <alignment horizontal="center" vertical="center"/>
    </xf>
    <xf numFmtId="38" fontId="15" fillId="24" borderId="49" xfId="33" applyFont="1" applyFill="1" applyBorder="1" applyAlignment="1">
      <alignment horizontal="center" vertical="center"/>
    </xf>
    <xf numFmtId="38" fontId="15" fillId="24" borderId="60" xfId="33"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eader1" xfId="49"/>
    <cellStyle name="Header2" xfId="50"/>
    <cellStyle name="PSChar" xfId="51"/>
    <cellStyle name="PSHeading" xfId="5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0.00] 2" xfId="48"/>
    <cellStyle name="桁区切り 2" xfId="47"/>
    <cellStyle name="桁区切り_13年部数表(10月改定）試案"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cellStyle name="標準_13年部数表(10月改定）試案" xfId="43"/>
    <cellStyle name="標準_部数表表紙" xfId="44"/>
    <cellStyle name="良い" xfId="45" builtinId="26" customBuiltin="1"/>
  </cellStyles>
  <dxfs count="0"/>
  <tableStyles count="0" defaultTableStyle="TableStyleMedium2" defaultPivotStyle="PivotStyleLight16"/>
  <colors>
    <mruColors>
      <color rgb="FF0000FF"/>
      <color rgb="FFFFCCCC"/>
      <color rgb="FFFFC993"/>
      <color rgb="FFFFE6CD"/>
      <color rgb="FFFFFFCC"/>
      <color rgb="FFEBFFEB"/>
      <color rgb="FFFFFF99"/>
      <color rgb="FFCCFF99"/>
      <color rgb="FFCCFFFF"/>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N3:N29"/>
  <sheetViews>
    <sheetView showGridLines="0" zoomScale="80" zoomScaleNormal="80" workbookViewId="0"/>
  </sheetViews>
  <sheetFormatPr defaultColWidth="9" defaultRowHeight="13.5"/>
  <cols>
    <col min="1" max="1" width="9" style="105" customWidth="1"/>
    <col min="2" max="16384" width="9" style="105"/>
  </cols>
  <sheetData>
    <row r="3" spans="14:14" ht="42">
      <c r="N3" s="104" t="s">
        <v>218</v>
      </c>
    </row>
    <row r="4" spans="14:14" ht="21" customHeight="1"/>
    <row r="5" spans="14:14" ht="30.75">
      <c r="N5" s="106" t="s">
        <v>723</v>
      </c>
    </row>
    <row r="6" spans="14:14">
      <c r="N6" s="357"/>
    </row>
    <row r="7" spans="14:14">
      <c r="N7" s="357" t="s">
        <v>724</v>
      </c>
    </row>
    <row r="26" spans="14:14" ht="30" customHeight="1">
      <c r="N26" s="107" t="s">
        <v>241</v>
      </c>
    </row>
    <row r="27" spans="14:14" ht="11.25" customHeight="1">
      <c r="N27" s="108"/>
    </row>
    <row r="28" spans="14:14" ht="23.25" customHeight="1">
      <c r="N28" s="109" t="s">
        <v>219</v>
      </c>
    </row>
    <row r="29" spans="14:14" ht="23.25" customHeight="1">
      <c r="N29" s="109" t="s">
        <v>220</v>
      </c>
    </row>
  </sheetData>
  <customSheetViews>
    <customSheetView guid="{684D358C-28C4-40BE-A0DA-CF571A586D60}" scale="80" showPageBreaks="1" showGridLines="0">
      <selection activeCell="N6" sqref="N6"/>
      <pageMargins left="0.75" right="0.75" top="1" bottom="1" header="0.51200000000000001" footer="0.51200000000000001"/>
      <pageSetup paperSize="9" orientation="landscape" r:id="rId1"/>
      <headerFooter alignWithMargins="0"/>
    </customSheetView>
  </customSheetViews>
  <phoneticPr fontId="14"/>
  <pageMargins left="0.75" right="0.75" top="1" bottom="1" header="0.51200000000000001" footer="0.51200000000000001"/>
  <pageSetup paperSize="9" orientation="landscape" r:id="rId2"/>
  <headerFooter alignWithMargins="0"/>
  <ignoredErrors>
    <ignoredError sqref="N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C46"/>
  <sheetViews>
    <sheetView showGridLines="0" showZeros="0" zoomScale="90" zoomScaleNormal="90" workbookViewId="0">
      <selection sqref="A1:E1"/>
    </sheetView>
  </sheetViews>
  <sheetFormatPr defaultColWidth="9" defaultRowHeight="13.5"/>
  <cols>
    <col min="1" max="2" width="3.5" style="23" customWidth="1"/>
    <col min="3" max="3" width="11.625" style="25" customWidth="1"/>
    <col min="4" max="4" width="4.625" style="25" customWidth="1"/>
    <col min="5" max="6" width="8.625" style="27" customWidth="1"/>
    <col min="7" max="7" width="11.625" style="25" customWidth="1"/>
    <col min="8" max="8" width="4.625" style="25" customWidth="1"/>
    <col min="9" max="10" width="8.625" style="27" customWidth="1"/>
    <col min="11" max="11" width="11.625" style="25" customWidth="1"/>
    <col min="12" max="12" width="4.625" style="25" customWidth="1"/>
    <col min="13" max="14" width="8.625" style="27" customWidth="1"/>
    <col min="15" max="15" width="11.625" style="25" customWidth="1"/>
    <col min="16" max="16" width="4.625" style="25" customWidth="1"/>
    <col min="17" max="18" width="8.625" style="27" customWidth="1"/>
    <col min="19" max="19" width="11.625" style="25" customWidth="1"/>
    <col min="20" max="20" width="4.625" style="25" customWidth="1"/>
    <col min="21" max="22" width="8.625" style="27" customWidth="1"/>
    <col min="23" max="23" width="11.625" style="25" customWidth="1"/>
    <col min="24" max="24" width="4.625" style="25" customWidth="1"/>
    <col min="25" max="26" width="8.625" style="27" customWidth="1"/>
    <col min="27" max="16384" width="9" style="13"/>
  </cols>
  <sheetData>
    <row r="1" spans="1:29" s="6" customFormat="1" ht="13.5" customHeight="1">
      <c r="A1" s="452" t="s">
        <v>16</v>
      </c>
      <c r="B1" s="453"/>
      <c r="C1" s="453"/>
      <c r="D1" s="453"/>
      <c r="E1" s="453"/>
      <c r="F1" s="462" t="s">
        <v>17</v>
      </c>
      <c r="G1" s="463"/>
      <c r="H1" s="464"/>
      <c r="I1" s="456" t="s">
        <v>18</v>
      </c>
      <c r="J1" s="456"/>
      <c r="K1" s="347" t="s">
        <v>0</v>
      </c>
      <c r="L1" s="462" t="s">
        <v>19</v>
      </c>
      <c r="M1" s="463"/>
      <c r="N1" s="463"/>
      <c r="O1" s="464"/>
      <c r="P1" s="462" t="s">
        <v>20</v>
      </c>
      <c r="Q1" s="463"/>
      <c r="R1" s="463"/>
      <c r="S1" s="464"/>
      <c r="T1" s="462" t="s">
        <v>21</v>
      </c>
      <c r="U1" s="463"/>
      <c r="V1" s="464"/>
      <c r="W1" s="456" t="s">
        <v>22</v>
      </c>
      <c r="X1" s="456"/>
      <c r="Y1" s="456"/>
      <c r="Z1" s="203" t="s">
        <v>23</v>
      </c>
    </row>
    <row r="2" spans="1:29" s="7" customFormat="1" ht="24.95" customHeight="1">
      <c r="A2" s="454"/>
      <c r="B2" s="455"/>
      <c r="C2" s="455"/>
      <c r="D2" s="455"/>
      <c r="E2" s="455"/>
      <c r="F2" s="459">
        <f>SUM('大分市:日経新聞 '!I2)</f>
        <v>0</v>
      </c>
      <c r="G2" s="460"/>
      <c r="H2" s="461"/>
      <c r="I2" s="473">
        <f>SUM(W20,W34)</f>
        <v>0</v>
      </c>
      <c r="J2" s="473"/>
      <c r="K2" s="346"/>
      <c r="L2" s="457"/>
      <c r="M2" s="468"/>
      <c r="N2" s="468"/>
      <c r="O2" s="458"/>
      <c r="P2" s="457"/>
      <c r="Q2" s="468"/>
      <c r="R2" s="468"/>
      <c r="S2" s="458"/>
      <c r="T2" s="457"/>
      <c r="U2" s="468"/>
      <c r="V2" s="458"/>
      <c r="W2" s="473"/>
      <c r="X2" s="473"/>
      <c r="Y2" s="473"/>
      <c r="Z2" s="280"/>
      <c r="AA2" s="207"/>
      <c r="AB2" s="207"/>
      <c r="AC2" s="207"/>
    </row>
    <row r="3" spans="1:29" s="7" customFormat="1" ht="12" customHeight="1">
      <c r="A3" s="8"/>
      <c r="B3" s="8"/>
      <c r="C3" s="9"/>
      <c r="D3" s="9"/>
      <c r="E3" s="10"/>
      <c r="F3" s="10"/>
      <c r="G3" s="11"/>
      <c r="H3" s="11"/>
      <c r="I3" s="12"/>
      <c r="J3" s="12"/>
      <c r="K3" s="11"/>
      <c r="L3" s="11"/>
      <c r="M3" s="12"/>
      <c r="N3" s="12"/>
      <c r="O3" s="11"/>
      <c r="P3" s="11"/>
      <c r="Q3" s="12"/>
      <c r="R3" s="12"/>
      <c r="S3" s="11"/>
      <c r="T3" s="11"/>
      <c r="U3" s="12"/>
      <c r="V3" s="12"/>
      <c r="W3" s="11"/>
      <c r="X3" s="11"/>
      <c r="Y3" s="12"/>
      <c r="Z3" s="12"/>
    </row>
    <row r="4" spans="1:29" ht="21" customHeight="1">
      <c r="A4" s="496" t="s">
        <v>205</v>
      </c>
      <c r="B4" s="503"/>
      <c r="C4" s="480" t="s">
        <v>84</v>
      </c>
      <c r="D4" s="481"/>
      <c r="E4" s="482"/>
      <c r="F4" s="482"/>
      <c r="G4" s="482"/>
      <c r="H4" s="482"/>
      <c r="I4" s="482"/>
      <c r="J4" s="483"/>
      <c r="K4" s="481" t="s">
        <v>85</v>
      </c>
      <c r="L4" s="481"/>
      <c r="M4" s="482"/>
      <c r="N4" s="484"/>
      <c r="O4" s="480" t="s">
        <v>86</v>
      </c>
      <c r="P4" s="481"/>
      <c r="Q4" s="482"/>
      <c r="R4" s="483"/>
      <c r="S4" s="481" t="s">
        <v>87</v>
      </c>
      <c r="T4" s="481"/>
      <c r="U4" s="482"/>
      <c r="V4" s="484"/>
      <c r="W4" s="480" t="s">
        <v>88</v>
      </c>
      <c r="X4" s="481"/>
      <c r="Y4" s="482"/>
      <c r="Z4" s="483"/>
    </row>
    <row r="5" spans="1:29" s="6" customFormat="1" ht="21" customHeight="1">
      <c r="A5" s="498"/>
      <c r="B5" s="504"/>
      <c r="C5" s="449" t="s">
        <v>525</v>
      </c>
      <c r="D5" s="450"/>
      <c r="E5" s="69" t="s">
        <v>117</v>
      </c>
      <c r="F5" s="67" t="s">
        <v>118</v>
      </c>
      <c r="G5" s="488" t="s">
        <v>525</v>
      </c>
      <c r="H5" s="450"/>
      <c r="I5" s="67" t="s">
        <v>117</v>
      </c>
      <c r="J5" s="67" t="s">
        <v>118</v>
      </c>
      <c r="K5" s="449" t="s">
        <v>525</v>
      </c>
      <c r="L5" s="450"/>
      <c r="M5" s="67" t="s">
        <v>117</v>
      </c>
      <c r="N5" s="67" t="s">
        <v>118</v>
      </c>
      <c r="O5" s="449" t="s">
        <v>525</v>
      </c>
      <c r="P5" s="450"/>
      <c r="Q5" s="67" t="s">
        <v>117</v>
      </c>
      <c r="R5" s="67" t="s">
        <v>118</v>
      </c>
      <c r="S5" s="449" t="s">
        <v>525</v>
      </c>
      <c r="T5" s="450"/>
      <c r="U5" s="67" t="s">
        <v>117</v>
      </c>
      <c r="V5" s="67" t="s">
        <v>118</v>
      </c>
      <c r="W5" s="449" t="s">
        <v>525</v>
      </c>
      <c r="X5" s="450"/>
      <c r="Y5" s="67" t="s">
        <v>117</v>
      </c>
      <c r="Z5" s="68" t="s">
        <v>118</v>
      </c>
    </row>
    <row r="6" spans="1:29" ht="21" customHeight="1">
      <c r="A6" s="498"/>
      <c r="B6" s="504"/>
      <c r="C6" s="48" t="s">
        <v>406</v>
      </c>
      <c r="D6" s="186" t="s">
        <v>491</v>
      </c>
      <c r="E6" s="4">
        <v>430</v>
      </c>
      <c r="F6" s="298"/>
      <c r="G6" s="15"/>
      <c r="H6" s="47"/>
      <c r="I6" s="4"/>
      <c r="J6" s="123"/>
      <c r="K6" s="14"/>
      <c r="L6" s="186"/>
      <c r="M6" s="183"/>
      <c r="N6" s="115"/>
      <c r="O6" s="14"/>
      <c r="P6" s="186"/>
      <c r="Q6" s="4"/>
      <c r="R6" s="115"/>
      <c r="S6" s="14" t="s">
        <v>272</v>
      </c>
      <c r="T6" s="186"/>
      <c r="U6" s="4">
        <v>480</v>
      </c>
      <c r="V6" s="115"/>
      <c r="W6" s="14"/>
      <c r="X6" s="186"/>
      <c r="Y6" s="4"/>
      <c r="Z6" s="115"/>
    </row>
    <row r="7" spans="1:29" ht="21" customHeight="1">
      <c r="A7" s="498"/>
      <c r="B7" s="504"/>
      <c r="C7" s="48" t="s">
        <v>407</v>
      </c>
      <c r="D7" s="186" t="s">
        <v>513</v>
      </c>
      <c r="E7" s="4">
        <v>730</v>
      </c>
      <c r="F7" s="298"/>
      <c r="G7" s="15"/>
      <c r="H7" s="47"/>
      <c r="I7" s="4"/>
      <c r="J7" s="118"/>
      <c r="K7" s="14"/>
      <c r="L7" s="186"/>
      <c r="M7" s="4"/>
      <c r="N7" s="115"/>
      <c r="O7" s="14"/>
      <c r="P7" s="186"/>
      <c r="Q7" s="4"/>
      <c r="R7" s="115"/>
      <c r="S7" s="14"/>
      <c r="T7" s="186"/>
      <c r="U7" s="4"/>
      <c r="V7" s="115"/>
      <c r="W7" s="14"/>
      <c r="X7" s="186"/>
      <c r="Y7" s="4"/>
      <c r="Z7" s="115"/>
    </row>
    <row r="8" spans="1:29" ht="21" customHeight="1">
      <c r="A8" s="498"/>
      <c r="B8" s="504"/>
      <c r="C8" s="48" t="s">
        <v>408</v>
      </c>
      <c r="D8" s="186" t="s">
        <v>491</v>
      </c>
      <c r="E8" s="4">
        <v>490</v>
      </c>
      <c r="F8" s="298"/>
      <c r="G8" s="15"/>
      <c r="H8" s="47"/>
      <c r="I8" s="4"/>
      <c r="J8" s="118"/>
      <c r="K8" s="14"/>
      <c r="L8" s="186"/>
      <c r="M8" s="4"/>
      <c r="N8" s="115"/>
      <c r="O8" s="14"/>
      <c r="P8" s="186"/>
      <c r="Q8" s="4"/>
      <c r="R8" s="115"/>
      <c r="S8" s="14"/>
      <c r="T8" s="186"/>
      <c r="U8" s="183"/>
      <c r="V8" s="115"/>
      <c r="W8" s="14"/>
      <c r="X8" s="186"/>
      <c r="Y8" s="4"/>
      <c r="Z8" s="115"/>
    </row>
    <row r="9" spans="1:29" ht="21" customHeight="1">
      <c r="A9" s="498"/>
      <c r="B9" s="504"/>
      <c r="C9" s="48" t="s">
        <v>409</v>
      </c>
      <c r="D9" s="186" t="s">
        <v>491</v>
      </c>
      <c r="E9" s="4">
        <v>1010</v>
      </c>
      <c r="F9" s="298"/>
      <c r="G9" s="15"/>
      <c r="H9" s="47"/>
      <c r="I9" s="4"/>
      <c r="J9" s="118"/>
      <c r="K9" s="14"/>
      <c r="L9" s="186"/>
      <c r="M9" s="4"/>
      <c r="N9" s="115"/>
      <c r="O9" s="14"/>
      <c r="P9" s="186"/>
      <c r="Q9" s="4"/>
      <c r="R9" s="115"/>
      <c r="S9" s="14"/>
      <c r="T9" s="186"/>
      <c r="U9" s="4"/>
      <c r="V9" s="115"/>
      <c r="W9" s="14"/>
      <c r="X9" s="186"/>
      <c r="Y9" s="4"/>
      <c r="Z9" s="115"/>
    </row>
    <row r="10" spans="1:29" ht="21" customHeight="1">
      <c r="A10" s="498"/>
      <c r="B10" s="504"/>
      <c r="C10" s="48" t="s">
        <v>410</v>
      </c>
      <c r="D10" s="186" t="s">
        <v>491</v>
      </c>
      <c r="E10" s="4">
        <v>730</v>
      </c>
      <c r="F10" s="298"/>
      <c r="G10" s="15"/>
      <c r="H10" s="47"/>
      <c r="I10" s="4"/>
      <c r="J10" s="118"/>
      <c r="K10" s="14"/>
      <c r="L10" s="186"/>
      <c r="M10" s="4"/>
      <c r="N10" s="115"/>
      <c r="O10" s="14"/>
      <c r="P10" s="186"/>
      <c r="Q10" s="4"/>
      <c r="R10" s="115"/>
      <c r="S10" s="14"/>
      <c r="T10" s="186"/>
      <c r="U10" s="183"/>
      <c r="V10" s="115"/>
      <c r="W10" s="14"/>
      <c r="X10" s="186"/>
      <c r="Y10" s="4"/>
      <c r="Z10" s="115"/>
    </row>
    <row r="11" spans="1:29" ht="21" customHeight="1">
      <c r="A11" s="498"/>
      <c r="B11" s="504"/>
      <c r="C11" s="48" t="s">
        <v>411</v>
      </c>
      <c r="D11" s="186" t="s">
        <v>491</v>
      </c>
      <c r="E11" s="4">
        <v>560</v>
      </c>
      <c r="F11" s="298"/>
      <c r="G11" s="15"/>
      <c r="H11" s="47"/>
      <c r="I11" s="4"/>
      <c r="J11" s="118"/>
      <c r="K11" s="14"/>
      <c r="L11" s="186"/>
      <c r="M11" s="4"/>
      <c r="N11" s="115"/>
      <c r="O11" s="14"/>
      <c r="P11" s="186"/>
      <c r="Q11" s="4"/>
      <c r="R11" s="115"/>
      <c r="S11" s="14"/>
      <c r="T11" s="186"/>
      <c r="U11" s="4"/>
      <c r="V11" s="115"/>
      <c r="W11" s="14"/>
      <c r="X11" s="186"/>
      <c r="Y11" s="4"/>
      <c r="Z11" s="115"/>
    </row>
    <row r="12" spans="1:29" ht="21" customHeight="1">
      <c r="A12" s="498"/>
      <c r="B12" s="504"/>
      <c r="C12" s="48" t="s">
        <v>544</v>
      </c>
      <c r="D12" s="186" t="s">
        <v>514</v>
      </c>
      <c r="E12" s="4">
        <v>3970</v>
      </c>
      <c r="F12" s="298"/>
      <c r="G12" s="15"/>
      <c r="H12" s="47"/>
      <c r="I12" s="4"/>
      <c r="J12" s="118"/>
      <c r="K12" s="14"/>
      <c r="L12" s="186"/>
      <c r="M12" s="4"/>
      <c r="N12" s="115"/>
      <c r="O12" s="14"/>
      <c r="P12" s="186"/>
      <c r="Q12" s="4"/>
      <c r="R12" s="115"/>
      <c r="S12" s="14"/>
      <c r="T12" s="186"/>
      <c r="U12" s="4"/>
      <c r="V12" s="115"/>
      <c r="W12" s="14"/>
      <c r="X12" s="186"/>
      <c r="Y12" s="4"/>
      <c r="Z12" s="115"/>
    </row>
    <row r="13" spans="1:29" ht="21" customHeight="1">
      <c r="A13" s="498"/>
      <c r="B13" s="504"/>
      <c r="C13" s="48" t="s">
        <v>412</v>
      </c>
      <c r="D13" s="186" t="s">
        <v>491</v>
      </c>
      <c r="E13" s="4">
        <v>680</v>
      </c>
      <c r="F13" s="298"/>
      <c r="G13" s="15"/>
      <c r="H13" s="47"/>
      <c r="I13" s="4"/>
      <c r="J13" s="118"/>
      <c r="K13" s="14"/>
      <c r="L13" s="186"/>
      <c r="M13" s="4"/>
      <c r="N13" s="115"/>
      <c r="O13" s="14"/>
      <c r="P13" s="186"/>
      <c r="Q13" s="4"/>
      <c r="R13" s="115"/>
      <c r="S13" s="14"/>
      <c r="T13" s="186"/>
      <c r="U13" s="4"/>
      <c r="V13" s="115"/>
      <c r="W13" s="14"/>
      <c r="X13" s="186"/>
      <c r="Y13" s="4"/>
      <c r="Z13" s="115"/>
    </row>
    <row r="14" spans="1:29" ht="21" customHeight="1">
      <c r="A14" s="498"/>
      <c r="B14" s="504"/>
      <c r="C14" s="48" t="s">
        <v>413</v>
      </c>
      <c r="D14" s="186" t="s">
        <v>491</v>
      </c>
      <c r="E14" s="4">
        <v>1190</v>
      </c>
      <c r="F14" s="298"/>
      <c r="G14" s="15"/>
      <c r="H14" s="47"/>
      <c r="I14" s="4"/>
      <c r="J14" s="118"/>
      <c r="K14" s="14"/>
      <c r="L14" s="186"/>
      <c r="M14" s="4"/>
      <c r="N14" s="115"/>
      <c r="O14" s="14"/>
      <c r="P14" s="186"/>
      <c r="Q14" s="4"/>
      <c r="R14" s="115"/>
      <c r="S14" s="14"/>
      <c r="T14" s="186"/>
      <c r="U14" s="4"/>
      <c r="V14" s="115"/>
      <c r="W14" s="14"/>
      <c r="X14" s="186"/>
      <c r="Y14" s="4"/>
      <c r="Z14" s="115"/>
    </row>
    <row r="15" spans="1:29" ht="21" customHeight="1">
      <c r="A15" s="498"/>
      <c r="B15" s="504"/>
      <c r="C15" s="48"/>
      <c r="D15" s="186"/>
      <c r="E15" s="183"/>
      <c r="F15" s="110"/>
      <c r="G15" s="15"/>
      <c r="H15" s="47"/>
      <c r="I15" s="4"/>
      <c r="J15" s="118"/>
      <c r="K15" s="14"/>
      <c r="L15" s="186"/>
      <c r="M15" s="4"/>
      <c r="N15" s="115"/>
      <c r="O15" s="14"/>
      <c r="P15" s="186"/>
      <c r="Q15" s="4"/>
      <c r="R15" s="115"/>
      <c r="S15" s="14"/>
      <c r="T15" s="186"/>
      <c r="U15" s="4"/>
      <c r="V15" s="115"/>
      <c r="W15" s="14"/>
      <c r="X15" s="186"/>
      <c r="Y15" s="4"/>
      <c r="Z15" s="115"/>
    </row>
    <row r="16" spans="1:29" ht="21" customHeight="1">
      <c r="A16" s="498"/>
      <c r="B16" s="504"/>
      <c r="C16" s="48"/>
      <c r="D16" s="186"/>
      <c r="E16" s="45"/>
      <c r="F16" s="110"/>
      <c r="G16" s="15"/>
      <c r="H16" s="47"/>
      <c r="I16" s="4"/>
      <c r="J16" s="118"/>
      <c r="K16" s="14"/>
      <c r="L16" s="186"/>
      <c r="M16" s="4"/>
      <c r="N16" s="115"/>
      <c r="O16" s="14"/>
      <c r="P16" s="186"/>
      <c r="Q16" s="4"/>
      <c r="R16" s="115"/>
      <c r="S16" s="14"/>
      <c r="T16" s="186"/>
      <c r="U16" s="4"/>
      <c r="V16" s="115"/>
      <c r="W16" s="14"/>
      <c r="X16" s="186"/>
      <c r="Y16" s="4"/>
      <c r="Z16" s="115"/>
    </row>
    <row r="17" spans="1:26" ht="21" customHeight="1">
      <c r="A17" s="498"/>
      <c r="B17" s="504"/>
      <c r="C17" s="14"/>
      <c r="D17" s="186"/>
      <c r="E17" s="45"/>
      <c r="F17" s="110"/>
      <c r="G17" s="15"/>
      <c r="H17" s="47"/>
      <c r="I17" s="4"/>
      <c r="J17" s="118"/>
      <c r="K17" s="14"/>
      <c r="L17" s="186"/>
      <c r="M17" s="4"/>
      <c r="N17" s="115"/>
      <c r="O17" s="14"/>
      <c r="P17" s="186"/>
      <c r="Q17" s="4"/>
      <c r="R17" s="115"/>
      <c r="S17" s="14"/>
      <c r="T17" s="186"/>
      <c r="U17" s="4"/>
      <c r="V17" s="115"/>
      <c r="W17" s="14"/>
      <c r="X17" s="186"/>
      <c r="Y17" s="4"/>
      <c r="Z17" s="115"/>
    </row>
    <row r="18" spans="1:26" ht="21" customHeight="1">
      <c r="A18" s="498"/>
      <c r="B18" s="504"/>
      <c r="C18" s="33"/>
      <c r="D18" s="242"/>
      <c r="E18" s="22"/>
      <c r="F18" s="114"/>
      <c r="G18" s="54"/>
      <c r="H18" s="143"/>
      <c r="I18" s="22"/>
      <c r="J18" s="119"/>
      <c r="K18" s="33"/>
      <c r="L18" s="242"/>
      <c r="M18" s="22"/>
      <c r="N18" s="116"/>
      <c r="O18" s="33"/>
      <c r="P18" s="242"/>
      <c r="Q18" s="22"/>
      <c r="R18" s="116"/>
      <c r="S18" s="33"/>
      <c r="T18" s="242"/>
      <c r="U18" s="22"/>
      <c r="V18" s="116"/>
      <c r="W18" s="33"/>
      <c r="X18" s="242"/>
      <c r="Y18" s="22"/>
      <c r="Z18" s="116"/>
    </row>
    <row r="19" spans="1:26" ht="21" customHeight="1">
      <c r="A19" s="500"/>
      <c r="B19" s="505"/>
      <c r="C19" s="55"/>
      <c r="D19" s="177"/>
      <c r="E19" s="56"/>
      <c r="F19" s="56"/>
      <c r="G19" s="489" t="s">
        <v>520</v>
      </c>
      <c r="H19" s="476"/>
      <c r="I19" s="56">
        <f>SUM(E6:E18,I6:I18)</f>
        <v>9790</v>
      </c>
      <c r="J19" s="117">
        <f>SUM(F6:F18,J6:J18)</f>
        <v>0</v>
      </c>
      <c r="K19" s="475" t="s">
        <v>520</v>
      </c>
      <c r="L19" s="476"/>
      <c r="M19" s="56">
        <f>SUM(M6:M18)</f>
        <v>0</v>
      </c>
      <c r="N19" s="117">
        <f>SUM(N6:N18)</f>
        <v>0</v>
      </c>
      <c r="O19" s="475" t="s">
        <v>520</v>
      </c>
      <c r="P19" s="476"/>
      <c r="Q19" s="56">
        <f>SUM(Q6:Q18)</f>
        <v>0</v>
      </c>
      <c r="R19" s="117">
        <f>SUM(R6:R18)</f>
        <v>0</v>
      </c>
      <c r="S19" s="475" t="s">
        <v>520</v>
      </c>
      <c r="T19" s="476"/>
      <c r="U19" s="56">
        <f>SUM(U6:U18)</f>
        <v>480</v>
      </c>
      <c r="V19" s="117">
        <f>SUM(V6:V18)</f>
        <v>0</v>
      </c>
      <c r="W19" s="475" t="s">
        <v>520</v>
      </c>
      <c r="X19" s="476"/>
      <c r="Y19" s="56">
        <f>SUM(Y6:Y18)</f>
        <v>0</v>
      </c>
      <c r="Z19" s="117">
        <f>SUM(Z6:Z18)</f>
        <v>0</v>
      </c>
    </row>
    <row r="20" spans="1:26" ht="21" customHeight="1">
      <c r="A20" s="41"/>
      <c r="B20" s="41"/>
      <c r="C20" s="100" t="str">
        <f>A4&amp;"公表部数計"</f>
        <v>豊後大野市公表部数計</v>
      </c>
      <c r="D20" s="490">
        <f>SUM(I19,M19,Q19,U19,Y19)</f>
        <v>10270</v>
      </c>
      <c r="E20" s="490"/>
      <c r="F20" s="35" t="s">
        <v>90</v>
      </c>
      <c r="G20" s="34"/>
      <c r="H20" s="34"/>
      <c r="I20" s="35"/>
      <c r="J20" s="35"/>
      <c r="K20" s="34"/>
      <c r="L20" s="34"/>
      <c r="M20" s="35"/>
      <c r="N20" s="35"/>
      <c r="O20" s="34"/>
      <c r="P20" s="34"/>
      <c r="Q20" s="35"/>
      <c r="R20" s="35"/>
      <c r="S20" s="34"/>
      <c r="T20" s="34"/>
      <c r="U20" s="35"/>
      <c r="V20" s="26" t="str">
        <f>A4&amp;"　計"</f>
        <v>豊後大野市　計</v>
      </c>
      <c r="W20" s="113">
        <f>SUM(J19,N19,R19,V19,Z19)</f>
        <v>0</v>
      </c>
      <c r="X20" s="113"/>
      <c r="Y20" s="27" t="s">
        <v>90</v>
      </c>
      <c r="Z20" s="26" t="str">
        <f>COUNT(F6:F18,J6:J18,N6:N18,R6:R18,V6:V18,Z6:Z18)&amp;"エリア"</f>
        <v>0エリア</v>
      </c>
    </row>
    <row r="21" spans="1:26" ht="21" customHeight="1">
      <c r="A21" s="496" t="s">
        <v>98</v>
      </c>
      <c r="B21" s="497"/>
      <c r="C21" s="480" t="s">
        <v>84</v>
      </c>
      <c r="D21" s="481"/>
      <c r="E21" s="482"/>
      <c r="F21" s="482"/>
      <c r="G21" s="482"/>
      <c r="H21" s="482"/>
      <c r="I21" s="482"/>
      <c r="J21" s="483"/>
      <c r="K21" s="481" t="s">
        <v>85</v>
      </c>
      <c r="L21" s="481"/>
      <c r="M21" s="482"/>
      <c r="N21" s="484"/>
      <c r="O21" s="480" t="s">
        <v>86</v>
      </c>
      <c r="P21" s="481"/>
      <c r="Q21" s="482"/>
      <c r="R21" s="483"/>
      <c r="S21" s="481" t="s">
        <v>87</v>
      </c>
      <c r="T21" s="481"/>
      <c r="U21" s="482"/>
      <c r="V21" s="484"/>
      <c r="W21" s="480" t="s">
        <v>88</v>
      </c>
      <c r="X21" s="481"/>
      <c r="Y21" s="482"/>
      <c r="Z21" s="483"/>
    </row>
    <row r="22" spans="1:26" ht="21" customHeight="1">
      <c r="A22" s="498"/>
      <c r="B22" s="499"/>
      <c r="C22" s="85" t="s">
        <v>523</v>
      </c>
      <c r="D22" s="202" t="s">
        <v>491</v>
      </c>
      <c r="E22" s="50">
        <v>580</v>
      </c>
      <c r="F22" s="301"/>
      <c r="G22" s="53"/>
      <c r="H22" s="102"/>
      <c r="I22" s="52"/>
      <c r="J22" s="127"/>
      <c r="K22" s="51" t="s">
        <v>36</v>
      </c>
      <c r="L22" s="202"/>
      <c r="M22" s="52">
        <v>230</v>
      </c>
      <c r="N22" s="125"/>
      <c r="O22" s="51"/>
      <c r="P22" s="202"/>
      <c r="Q22" s="52">
        <v>0</v>
      </c>
      <c r="R22" s="125"/>
      <c r="S22" s="51" t="s">
        <v>36</v>
      </c>
      <c r="T22" s="202"/>
      <c r="U22" s="52">
        <v>150</v>
      </c>
      <c r="V22" s="125"/>
      <c r="W22" s="51"/>
      <c r="X22" s="202"/>
      <c r="Y22" s="182"/>
      <c r="Z22" s="125"/>
    </row>
    <row r="23" spans="1:26" ht="21" customHeight="1">
      <c r="A23" s="498"/>
      <c r="B23" s="499"/>
      <c r="C23" s="48" t="s">
        <v>402</v>
      </c>
      <c r="D23" s="186" t="s">
        <v>515</v>
      </c>
      <c r="E23" s="45">
        <v>2440</v>
      </c>
      <c r="F23" s="298"/>
      <c r="G23" s="15"/>
      <c r="H23" s="47"/>
      <c r="I23" s="4"/>
      <c r="J23" s="118"/>
      <c r="K23" s="14"/>
      <c r="L23" s="186"/>
      <c r="M23" s="4"/>
      <c r="N23" s="115"/>
      <c r="O23" s="14"/>
      <c r="P23" s="186"/>
      <c r="Q23" s="4"/>
      <c r="R23" s="115"/>
      <c r="S23" s="14" t="s">
        <v>37</v>
      </c>
      <c r="T23" s="186"/>
      <c r="U23" s="4">
        <v>200</v>
      </c>
      <c r="V23" s="115"/>
      <c r="W23" s="14"/>
      <c r="X23" s="186"/>
      <c r="Y23" s="4"/>
      <c r="Z23" s="115"/>
    </row>
    <row r="24" spans="1:26" ht="21" customHeight="1">
      <c r="A24" s="498"/>
      <c r="B24" s="499"/>
      <c r="C24" s="48" t="s">
        <v>403</v>
      </c>
      <c r="D24" s="186" t="s">
        <v>491</v>
      </c>
      <c r="E24" s="45">
        <v>660</v>
      </c>
      <c r="F24" s="298"/>
      <c r="G24" s="15"/>
      <c r="H24" s="47"/>
      <c r="I24" s="4"/>
      <c r="J24" s="118"/>
      <c r="K24" s="14"/>
      <c r="L24" s="186"/>
      <c r="M24" s="4"/>
      <c r="N24" s="115"/>
      <c r="O24" s="14"/>
      <c r="P24" s="186"/>
      <c r="Q24" s="4"/>
      <c r="R24" s="115"/>
      <c r="S24" s="14"/>
      <c r="T24" s="186"/>
      <c r="U24" s="4"/>
      <c r="V24" s="115"/>
      <c r="W24" s="14"/>
      <c r="X24" s="186"/>
      <c r="Y24" s="4"/>
      <c r="Z24" s="115"/>
    </row>
    <row r="25" spans="1:26" ht="21" customHeight="1">
      <c r="A25" s="498"/>
      <c r="B25" s="499"/>
      <c r="C25" s="48" t="s">
        <v>404</v>
      </c>
      <c r="D25" s="186" t="s">
        <v>491</v>
      </c>
      <c r="E25" s="45">
        <v>840</v>
      </c>
      <c r="F25" s="298"/>
      <c r="G25" s="15"/>
      <c r="H25" s="47"/>
      <c r="I25" s="4"/>
      <c r="J25" s="118"/>
      <c r="K25" s="14"/>
      <c r="L25" s="186"/>
      <c r="M25" s="4"/>
      <c r="N25" s="115"/>
      <c r="O25" s="14"/>
      <c r="P25" s="186"/>
      <c r="Q25" s="4"/>
      <c r="R25" s="115"/>
      <c r="S25" s="14"/>
      <c r="T25" s="186"/>
      <c r="U25" s="183"/>
      <c r="V25" s="115"/>
      <c r="W25" s="14"/>
      <c r="X25" s="186"/>
      <c r="Y25" s="4"/>
      <c r="Z25" s="115"/>
    </row>
    <row r="26" spans="1:26" ht="21" customHeight="1">
      <c r="A26" s="498"/>
      <c r="B26" s="499"/>
      <c r="C26" s="48" t="s">
        <v>405</v>
      </c>
      <c r="D26" s="186" t="s">
        <v>491</v>
      </c>
      <c r="E26" s="45">
        <v>1240</v>
      </c>
      <c r="F26" s="302"/>
      <c r="G26" s="15"/>
      <c r="H26" s="47"/>
      <c r="I26" s="4"/>
      <c r="J26" s="118"/>
      <c r="K26" s="14"/>
      <c r="L26" s="186"/>
      <c r="M26" s="4"/>
      <c r="N26" s="115"/>
      <c r="O26" s="14"/>
      <c r="P26" s="186"/>
      <c r="Q26" s="4"/>
      <c r="R26" s="115"/>
      <c r="S26" s="14"/>
      <c r="T26" s="186"/>
      <c r="U26" s="4"/>
      <c r="V26" s="115"/>
      <c r="W26" s="14"/>
      <c r="X26" s="186"/>
      <c r="Y26" s="4"/>
      <c r="Z26" s="115"/>
    </row>
    <row r="27" spans="1:26" ht="21" customHeight="1">
      <c r="A27" s="498"/>
      <c r="B27" s="499"/>
      <c r="C27" s="48"/>
      <c r="D27" s="186"/>
      <c r="E27" s="4"/>
      <c r="F27" s="110"/>
      <c r="G27" s="15"/>
      <c r="H27" s="47"/>
      <c r="I27" s="4"/>
      <c r="J27" s="118"/>
      <c r="K27" s="14"/>
      <c r="L27" s="186"/>
      <c r="M27" s="4"/>
      <c r="N27" s="115"/>
      <c r="O27" s="14"/>
      <c r="P27" s="186"/>
      <c r="Q27" s="4"/>
      <c r="R27" s="115"/>
      <c r="S27" s="14"/>
      <c r="T27" s="186"/>
      <c r="U27" s="4"/>
      <c r="V27" s="115"/>
      <c r="W27" s="14"/>
      <c r="X27" s="186"/>
      <c r="Y27" s="4"/>
      <c r="Z27" s="115"/>
    </row>
    <row r="28" spans="1:26" ht="21" customHeight="1">
      <c r="A28" s="498"/>
      <c r="B28" s="499"/>
      <c r="C28" s="48"/>
      <c r="D28" s="186"/>
      <c r="E28" s="4"/>
      <c r="F28" s="110"/>
      <c r="G28" s="15"/>
      <c r="H28" s="47"/>
      <c r="I28" s="4"/>
      <c r="J28" s="118"/>
      <c r="K28" s="14"/>
      <c r="L28" s="186"/>
      <c r="M28" s="4"/>
      <c r="N28" s="115"/>
      <c r="O28" s="14"/>
      <c r="P28" s="186"/>
      <c r="Q28" s="4"/>
      <c r="R28" s="115"/>
      <c r="S28" s="14"/>
      <c r="T28" s="186"/>
      <c r="U28" s="4"/>
      <c r="V28" s="115"/>
      <c r="W28" s="14"/>
      <c r="X28" s="186"/>
      <c r="Y28" s="4"/>
      <c r="Z28" s="115"/>
    </row>
    <row r="29" spans="1:26" ht="21" customHeight="1">
      <c r="A29" s="498"/>
      <c r="B29" s="499"/>
      <c r="C29" s="48"/>
      <c r="D29" s="186"/>
      <c r="E29" s="4"/>
      <c r="F29" s="110"/>
      <c r="G29" s="15"/>
      <c r="H29" s="47"/>
      <c r="I29" s="4"/>
      <c r="J29" s="118"/>
      <c r="K29" s="14"/>
      <c r="L29" s="186"/>
      <c r="M29" s="4"/>
      <c r="N29" s="115"/>
      <c r="O29" s="14"/>
      <c r="P29" s="186"/>
      <c r="Q29" s="4"/>
      <c r="R29" s="115"/>
      <c r="S29" s="14"/>
      <c r="T29" s="186"/>
      <c r="U29" s="4"/>
      <c r="V29" s="115"/>
      <c r="W29" s="14"/>
      <c r="X29" s="186"/>
      <c r="Y29" s="4"/>
      <c r="Z29" s="115"/>
    </row>
    <row r="30" spans="1:26" ht="21" customHeight="1">
      <c r="A30" s="498"/>
      <c r="B30" s="499"/>
      <c r="C30" s="48"/>
      <c r="D30" s="186"/>
      <c r="E30" s="4"/>
      <c r="F30" s="110"/>
      <c r="G30" s="15"/>
      <c r="H30" s="47"/>
      <c r="I30" s="4"/>
      <c r="J30" s="118"/>
      <c r="K30" s="14"/>
      <c r="L30" s="186"/>
      <c r="M30" s="4"/>
      <c r="N30" s="115"/>
      <c r="O30" s="14"/>
      <c r="P30" s="186"/>
      <c r="Q30" s="4"/>
      <c r="R30" s="115"/>
      <c r="S30" s="14"/>
      <c r="T30" s="186"/>
      <c r="U30" s="4"/>
      <c r="V30" s="115"/>
      <c r="W30" s="14"/>
      <c r="X30" s="186"/>
      <c r="Y30" s="4"/>
      <c r="Z30" s="115"/>
    </row>
    <row r="31" spans="1:26" ht="21" customHeight="1">
      <c r="A31" s="498"/>
      <c r="B31" s="499"/>
      <c r="C31" s="48"/>
      <c r="D31" s="186"/>
      <c r="E31" s="4"/>
      <c r="F31" s="110"/>
      <c r="G31" s="15"/>
      <c r="H31" s="47"/>
      <c r="I31" s="4"/>
      <c r="J31" s="118"/>
      <c r="K31" s="14"/>
      <c r="L31" s="186"/>
      <c r="M31" s="4"/>
      <c r="N31" s="115"/>
      <c r="O31" s="14"/>
      <c r="P31" s="186"/>
      <c r="Q31" s="4"/>
      <c r="R31" s="115"/>
      <c r="S31" s="14"/>
      <c r="T31" s="186"/>
      <c r="U31" s="4"/>
      <c r="V31" s="115"/>
      <c r="W31" s="14"/>
      <c r="X31" s="186"/>
      <c r="Y31" s="4"/>
      <c r="Z31" s="115"/>
    </row>
    <row r="32" spans="1:26" ht="21" customHeight="1">
      <c r="A32" s="498"/>
      <c r="B32" s="499"/>
      <c r="C32" s="33"/>
      <c r="D32" s="242"/>
      <c r="E32" s="22"/>
      <c r="F32" s="114"/>
      <c r="G32" s="54"/>
      <c r="H32" s="143"/>
      <c r="I32" s="22"/>
      <c r="J32" s="119"/>
      <c r="K32" s="33"/>
      <c r="L32" s="242"/>
      <c r="M32" s="22"/>
      <c r="N32" s="116"/>
      <c r="O32" s="33"/>
      <c r="P32" s="242"/>
      <c r="Q32" s="22"/>
      <c r="R32" s="116"/>
      <c r="S32" s="33"/>
      <c r="T32" s="242"/>
      <c r="U32" s="22"/>
      <c r="V32" s="116"/>
      <c r="W32" s="33"/>
      <c r="X32" s="242"/>
      <c r="Y32" s="22"/>
      <c r="Z32" s="116"/>
    </row>
    <row r="33" spans="1:29" ht="21" customHeight="1">
      <c r="A33" s="500"/>
      <c r="B33" s="501"/>
      <c r="C33" s="55"/>
      <c r="D33" s="177"/>
      <c r="E33" s="56"/>
      <c r="F33" s="56"/>
      <c r="G33" s="491" t="s">
        <v>520</v>
      </c>
      <c r="H33" s="492"/>
      <c r="I33" s="56">
        <f>SUM(E22:E32,I22:I32)</f>
        <v>5760</v>
      </c>
      <c r="J33" s="117">
        <f>SUM(F22:F32,J22:J32)</f>
        <v>0</v>
      </c>
      <c r="K33" s="502" t="s">
        <v>520</v>
      </c>
      <c r="L33" s="492"/>
      <c r="M33" s="56">
        <f>SUM(M22:M32)</f>
        <v>230</v>
      </c>
      <c r="N33" s="117">
        <f>SUM(N22:N32)</f>
        <v>0</v>
      </c>
      <c r="O33" s="502" t="s">
        <v>520</v>
      </c>
      <c r="P33" s="492"/>
      <c r="Q33" s="56">
        <f>SUM(Q22:Q32)</f>
        <v>0</v>
      </c>
      <c r="R33" s="117">
        <f>SUM(R22:R32)</f>
        <v>0</v>
      </c>
      <c r="S33" s="502" t="s">
        <v>520</v>
      </c>
      <c r="T33" s="492"/>
      <c r="U33" s="56">
        <f>SUM(U22:U32)</f>
        <v>350</v>
      </c>
      <c r="V33" s="117">
        <f>SUM(V22:V32)</f>
        <v>0</v>
      </c>
      <c r="W33" s="502" t="s">
        <v>520</v>
      </c>
      <c r="X33" s="492"/>
      <c r="Y33" s="56">
        <f>SUM(Y22:Y32)</f>
        <v>0</v>
      </c>
      <c r="Z33" s="117">
        <f>SUM(Z22:Z32)</f>
        <v>0</v>
      </c>
    </row>
    <row r="34" spans="1:29" ht="21" customHeight="1">
      <c r="A34" s="66"/>
      <c r="B34" s="66"/>
      <c r="C34" s="98" t="str">
        <f>A21&amp;"公表部数　計"</f>
        <v>竹田市公表部数　計</v>
      </c>
      <c r="D34" s="474">
        <f>SUM(I33,M33,Q33,U33,Y33)</f>
        <v>6340</v>
      </c>
      <c r="E34" s="474"/>
      <c r="F34" s="348" t="s">
        <v>90</v>
      </c>
      <c r="G34" s="38"/>
      <c r="H34" s="38"/>
      <c r="I34" s="348"/>
      <c r="J34" s="348"/>
      <c r="K34" s="38"/>
      <c r="L34" s="38"/>
      <c r="M34" s="348"/>
      <c r="N34" s="348"/>
      <c r="O34" s="38"/>
      <c r="P34" s="38"/>
      <c r="Q34" s="348"/>
      <c r="R34" s="348"/>
      <c r="S34" s="38"/>
      <c r="T34" s="38"/>
      <c r="U34" s="348"/>
      <c r="V34" s="26" t="str">
        <f>A21&amp;"　計"</f>
        <v>竹田市　計</v>
      </c>
      <c r="W34" s="113">
        <f>SUM(J33,N33,R33,V33,Z33)</f>
        <v>0</v>
      </c>
      <c r="X34" s="113"/>
      <c r="Y34" s="27" t="s">
        <v>90</v>
      </c>
      <c r="Z34" s="26" t="str">
        <f>COUNT(F22:F32,J22:J32,N22:N32,R22:R32,V22:V32,Z22:Z32)&amp;"エリア"</f>
        <v>0エリア</v>
      </c>
    </row>
    <row r="35" spans="1:29" s="7" customFormat="1" ht="21" customHeight="1">
      <c r="A35" s="8"/>
      <c r="B35" s="8"/>
      <c r="C35" s="12"/>
      <c r="D35" s="12"/>
      <c r="E35" s="39"/>
      <c r="F35" s="39"/>
      <c r="G35" s="12"/>
      <c r="H35" s="12"/>
      <c r="I35" s="39"/>
      <c r="J35" s="39"/>
      <c r="K35" s="12"/>
      <c r="L35" s="12"/>
      <c r="M35" s="39"/>
      <c r="N35" s="39"/>
      <c r="O35" s="12"/>
      <c r="P35" s="12"/>
      <c r="Q35" s="39"/>
      <c r="R35" s="39"/>
      <c r="S35" s="12"/>
      <c r="T35" s="12"/>
      <c r="U35" s="39"/>
      <c r="V35" s="40"/>
      <c r="W35" s="12"/>
      <c r="X35" s="12"/>
      <c r="Y35" s="39"/>
      <c r="Z35" s="40"/>
    </row>
    <row r="36" spans="1:29" s="7" customFormat="1" ht="21" customHeight="1">
      <c r="A36" s="8"/>
      <c r="B36" s="8"/>
      <c r="C36" s="12"/>
      <c r="D36" s="12"/>
      <c r="E36" s="39"/>
      <c r="F36" s="39"/>
      <c r="G36" s="12"/>
      <c r="H36" s="12"/>
      <c r="I36" s="39"/>
      <c r="J36" s="39"/>
      <c r="K36" s="12"/>
      <c r="L36" s="12"/>
      <c r="M36" s="39"/>
      <c r="N36" s="39"/>
      <c r="O36" s="12"/>
      <c r="P36" s="12"/>
      <c r="Q36" s="39"/>
      <c r="R36" s="39"/>
      <c r="S36" s="12"/>
      <c r="T36" s="12"/>
      <c r="U36" s="39"/>
      <c r="V36" s="39"/>
      <c r="W36" s="12"/>
      <c r="X36" s="12"/>
      <c r="Y36" s="39"/>
      <c r="Z36" s="39"/>
    </row>
    <row r="37" spans="1:29">
      <c r="A37" s="28"/>
      <c r="B37" s="28"/>
      <c r="C37" s="24"/>
      <c r="D37" s="24"/>
      <c r="E37" s="25"/>
      <c r="F37" s="25"/>
      <c r="G37" s="24"/>
      <c r="H37" s="24"/>
      <c r="I37" s="25"/>
      <c r="J37" s="25"/>
      <c r="K37" s="24"/>
      <c r="L37" s="24"/>
      <c r="M37" s="25"/>
      <c r="N37" s="25"/>
      <c r="O37" s="24"/>
      <c r="P37" s="24"/>
      <c r="Q37" s="25"/>
      <c r="R37" s="25"/>
      <c r="S37" s="24"/>
      <c r="T37" s="24"/>
      <c r="U37" s="25"/>
      <c r="V37" s="25"/>
      <c r="W37" s="24"/>
      <c r="X37" s="24"/>
      <c r="Y37" s="25"/>
      <c r="Z37" s="334" t="s">
        <v>702</v>
      </c>
      <c r="AA37" s="24"/>
      <c r="AB37" s="25"/>
      <c r="AC37" s="29"/>
    </row>
    <row r="38" spans="1:29" ht="21" customHeight="1">
      <c r="A38" s="138" t="s">
        <v>588</v>
      </c>
      <c r="B38" s="28"/>
      <c r="C38" s="24"/>
      <c r="D38" s="24"/>
      <c r="E38" s="25"/>
      <c r="F38" s="25"/>
      <c r="G38" s="24"/>
      <c r="H38" s="24"/>
      <c r="I38" s="25"/>
      <c r="J38" s="25"/>
      <c r="K38" s="24"/>
      <c r="L38" s="24"/>
      <c r="M38" s="25"/>
      <c r="N38" s="25"/>
      <c r="O38" s="24"/>
      <c r="P38" s="24"/>
      <c r="Q38" s="25"/>
      <c r="R38" s="25"/>
      <c r="S38" s="24"/>
      <c r="T38" s="24"/>
      <c r="U38" s="25"/>
      <c r="V38" s="25"/>
      <c r="W38" s="24"/>
      <c r="X38" s="24"/>
      <c r="Y38" s="25"/>
      <c r="Z38" s="139" t="s">
        <v>701</v>
      </c>
      <c r="AA38" s="24"/>
      <c r="AB38" s="25"/>
      <c r="AC38" s="25"/>
    </row>
    <row r="39" spans="1:29" s="7" customFormat="1">
      <c r="A39" s="8"/>
      <c r="B39" s="8"/>
      <c r="C39" s="12"/>
      <c r="D39" s="12"/>
      <c r="E39" s="39"/>
      <c r="F39" s="39"/>
      <c r="G39" s="12"/>
      <c r="H39" s="12"/>
      <c r="I39" s="39"/>
      <c r="J39" s="39"/>
      <c r="K39" s="12"/>
      <c r="L39" s="12"/>
      <c r="M39" s="39"/>
      <c r="N39" s="39"/>
      <c r="O39" s="12"/>
      <c r="P39" s="12"/>
      <c r="Q39" s="39"/>
      <c r="R39" s="39"/>
      <c r="S39" s="12"/>
      <c r="T39" s="12"/>
      <c r="U39" s="39"/>
      <c r="V39" s="39"/>
      <c r="W39" s="12"/>
      <c r="X39" s="12"/>
      <c r="Y39" s="39"/>
      <c r="Z39" s="39"/>
    </row>
    <row r="40" spans="1:29" s="7" customFormat="1">
      <c r="A40" s="8"/>
      <c r="B40" s="8"/>
      <c r="C40" s="12"/>
      <c r="D40" s="12"/>
      <c r="E40" s="39"/>
      <c r="F40" s="39"/>
      <c r="G40" s="12"/>
      <c r="H40" s="12"/>
      <c r="I40" s="39"/>
      <c r="J40" s="39"/>
      <c r="K40" s="12"/>
      <c r="L40" s="12"/>
      <c r="M40" s="39"/>
      <c r="N40" s="39"/>
      <c r="O40" s="12"/>
      <c r="P40" s="12"/>
      <c r="Q40" s="39"/>
      <c r="R40" s="39"/>
      <c r="S40" s="12"/>
      <c r="T40" s="12"/>
      <c r="U40" s="39"/>
      <c r="V40" s="39"/>
      <c r="W40" s="12"/>
      <c r="X40" s="12"/>
      <c r="Y40" s="39"/>
      <c r="Z40" s="39"/>
    </row>
    <row r="41" spans="1:29" s="7" customFormat="1">
      <c r="A41" s="8"/>
      <c r="B41" s="8"/>
      <c r="C41" s="12"/>
      <c r="D41" s="12"/>
      <c r="E41" s="39"/>
      <c r="F41" s="39"/>
      <c r="G41" s="12"/>
      <c r="H41" s="12"/>
      <c r="I41" s="39"/>
      <c r="J41" s="39"/>
      <c r="K41" s="12"/>
      <c r="L41" s="12"/>
      <c r="M41" s="39"/>
      <c r="N41" s="39"/>
      <c r="O41" s="12"/>
      <c r="P41" s="12"/>
      <c r="Q41" s="39"/>
      <c r="R41" s="39"/>
      <c r="S41" s="12"/>
      <c r="T41" s="12"/>
      <c r="U41" s="39"/>
      <c r="V41" s="39"/>
      <c r="W41" s="12"/>
      <c r="X41" s="12"/>
      <c r="Y41" s="39"/>
      <c r="Z41" s="39"/>
    </row>
    <row r="42" spans="1:29" s="7" customFormat="1">
      <c r="A42" s="8"/>
      <c r="B42" s="8"/>
      <c r="C42" s="12"/>
      <c r="D42" s="12"/>
      <c r="E42" s="39"/>
      <c r="F42" s="39"/>
      <c r="G42" s="12"/>
      <c r="H42" s="12"/>
      <c r="I42" s="39"/>
      <c r="J42" s="39"/>
      <c r="K42" s="12"/>
      <c r="L42" s="12"/>
      <c r="M42" s="39"/>
      <c r="N42" s="39"/>
      <c r="O42" s="12"/>
      <c r="P42" s="12"/>
      <c r="Q42" s="39"/>
      <c r="R42" s="39"/>
      <c r="S42" s="12"/>
      <c r="T42" s="12"/>
      <c r="U42" s="39"/>
      <c r="V42" s="39"/>
      <c r="W42" s="12"/>
      <c r="X42" s="12"/>
      <c r="Y42" s="39"/>
      <c r="Z42" s="39"/>
    </row>
    <row r="43" spans="1:29" s="7" customFormat="1">
      <c r="A43" s="8"/>
      <c r="B43" s="8"/>
      <c r="C43" s="12"/>
      <c r="D43" s="12"/>
      <c r="E43" s="39"/>
      <c r="F43" s="39"/>
      <c r="G43" s="12"/>
      <c r="H43" s="12"/>
      <c r="I43" s="39"/>
      <c r="J43" s="39"/>
      <c r="K43" s="12"/>
      <c r="L43" s="12"/>
      <c r="M43" s="39"/>
      <c r="N43" s="39"/>
      <c r="O43" s="12"/>
      <c r="P43" s="12"/>
      <c r="Q43" s="39"/>
      <c r="R43" s="39"/>
      <c r="S43" s="12"/>
      <c r="T43" s="12"/>
      <c r="U43" s="39"/>
      <c r="V43" s="39"/>
      <c r="W43" s="12"/>
      <c r="X43" s="12"/>
      <c r="Y43" s="39"/>
      <c r="Z43" s="39"/>
    </row>
    <row r="44" spans="1:29" s="7" customFormat="1">
      <c r="A44" s="8"/>
      <c r="B44" s="8"/>
      <c r="C44" s="12"/>
      <c r="D44" s="12"/>
      <c r="E44" s="39"/>
      <c r="F44" s="39"/>
      <c r="G44" s="12"/>
      <c r="H44" s="12"/>
      <c r="I44" s="39"/>
      <c r="J44" s="39"/>
      <c r="K44" s="12"/>
      <c r="L44" s="12"/>
      <c r="M44" s="39"/>
      <c r="N44" s="39"/>
      <c r="O44" s="12"/>
      <c r="P44" s="12"/>
      <c r="Q44" s="39"/>
      <c r="R44" s="39"/>
      <c r="S44" s="12"/>
      <c r="T44" s="12"/>
      <c r="U44" s="39"/>
      <c r="V44" s="39"/>
      <c r="W44" s="12"/>
      <c r="X44" s="12"/>
      <c r="Y44" s="39"/>
      <c r="Z44" s="39"/>
    </row>
    <row r="45" spans="1:29" s="7" customFormat="1">
      <c r="A45" s="8"/>
      <c r="B45" s="8"/>
      <c r="C45" s="12"/>
      <c r="D45" s="12"/>
      <c r="E45" s="39"/>
      <c r="F45" s="39"/>
      <c r="G45" s="12"/>
      <c r="H45" s="12"/>
      <c r="I45" s="39"/>
      <c r="J45" s="39"/>
      <c r="K45" s="12"/>
      <c r="L45" s="12"/>
      <c r="M45" s="39"/>
      <c r="N45" s="39"/>
      <c r="O45" s="12"/>
      <c r="P45" s="12"/>
      <c r="Q45" s="39"/>
      <c r="R45" s="39"/>
      <c r="S45" s="12"/>
      <c r="T45" s="12"/>
      <c r="U45" s="39"/>
      <c r="V45" s="39"/>
      <c r="W45" s="12"/>
      <c r="X45" s="12"/>
      <c r="Y45" s="39"/>
      <c r="Z45" s="39"/>
    </row>
    <row r="46" spans="1:29" s="7" customFormat="1">
      <c r="A46" s="8"/>
      <c r="B46" s="8"/>
      <c r="C46" s="12"/>
      <c r="D46" s="12"/>
      <c r="E46" s="39"/>
      <c r="F46" s="39"/>
      <c r="G46" s="12"/>
      <c r="H46" s="12"/>
      <c r="I46" s="39"/>
      <c r="J46" s="39"/>
      <c r="K46" s="12"/>
      <c r="L46" s="12"/>
      <c r="M46" s="39"/>
      <c r="N46" s="39"/>
      <c r="O46" s="12"/>
      <c r="P46" s="12"/>
      <c r="Q46" s="39"/>
      <c r="R46" s="39"/>
      <c r="S46" s="12"/>
      <c r="T46" s="12"/>
      <c r="U46" s="39"/>
      <c r="V46" s="39"/>
      <c r="W46" s="12"/>
      <c r="X46" s="12"/>
      <c r="Y46" s="39"/>
      <c r="Z46" s="39"/>
    </row>
  </sheetData>
  <customSheetViews>
    <customSheetView guid="{684D358C-28C4-40BE-A0DA-CF571A586D60}" scale="90" showPageBreaks="1" showGridLines="0" zeroValues="0" fitToPage="1">
      <selection activeCell="U22" sqref="U22"/>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44">
    <mergeCell ref="W1:Y1"/>
    <mergeCell ref="W21:Z21"/>
    <mergeCell ref="C21:J21"/>
    <mergeCell ref="O21:R21"/>
    <mergeCell ref="K21:N21"/>
    <mergeCell ref="W4:Z4"/>
    <mergeCell ref="W2:Y2"/>
    <mergeCell ref="F2:H2"/>
    <mergeCell ref="F1:H1"/>
    <mergeCell ref="L1:O1"/>
    <mergeCell ref="P1:S1"/>
    <mergeCell ref="T1:V1"/>
    <mergeCell ref="L2:O2"/>
    <mergeCell ref="W5:X5"/>
    <mergeCell ref="G5:H5"/>
    <mergeCell ref="C5:D5"/>
    <mergeCell ref="A21:B33"/>
    <mergeCell ref="A1:E1"/>
    <mergeCell ref="K4:N4"/>
    <mergeCell ref="O4:R4"/>
    <mergeCell ref="S4:V4"/>
    <mergeCell ref="I1:J1"/>
    <mergeCell ref="A2:E2"/>
    <mergeCell ref="A4:B19"/>
    <mergeCell ref="C4:J4"/>
    <mergeCell ref="I2:J2"/>
    <mergeCell ref="S21:V21"/>
    <mergeCell ref="P2:S2"/>
    <mergeCell ref="T2:V2"/>
    <mergeCell ref="S5:T5"/>
    <mergeCell ref="O5:P5"/>
    <mergeCell ref="K5:L5"/>
    <mergeCell ref="D34:E34"/>
    <mergeCell ref="D20:E20"/>
    <mergeCell ref="W19:X19"/>
    <mergeCell ref="S19:T19"/>
    <mergeCell ref="O19:P19"/>
    <mergeCell ref="K19:L19"/>
    <mergeCell ref="G19:H19"/>
    <mergeCell ref="G33:H33"/>
    <mergeCell ref="K33:L33"/>
    <mergeCell ref="O33:P33"/>
    <mergeCell ref="S33:T33"/>
    <mergeCell ref="W33:X33"/>
  </mergeCells>
  <phoneticPr fontId="2"/>
  <dataValidations count="1">
    <dataValidation type="whole" operator="lessThanOrEqual" allowBlank="1" showInputMessage="1" showErrorMessage="1" sqref="N6:N8 F22:F26 F28:F31 F6:F16 N22 Z22 V28:V29 V6:V10 V22:V23">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C38"/>
  <sheetViews>
    <sheetView showGridLines="0" showZeros="0" zoomScale="90" zoomScaleNormal="90" workbookViewId="0">
      <selection sqref="A1:E1"/>
    </sheetView>
  </sheetViews>
  <sheetFormatPr defaultColWidth="9" defaultRowHeight="13.5"/>
  <cols>
    <col min="1" max="2" width="3.5" style="23" customWidth="1"/>
    <col min="3" max="3" width="11.625" style="25" customWidth="1"/>
    <col min="4" max="4" width="4.625" style="25" customWidth="1"/>
    <col min="5" max="6" width="8.625" style="27" customWidth="1"/>
    <col min="7" max="7" width="11.625" style="25" customWidth="1"/>
    <col min="8" max="8" width="4.625" style="25" customWidth="1"/>
    <col min="9" max="10" width="8.625" style="27" customWidth="1"/>
    <col min="11" max="11" width="11.625" style="25" customWidth="1"/>
    <col min="12" max="12" width="4.625" style="25" customWidth="1"/>
    <col min="13" max="14" width="8.625" style="27" customWidth="1"/>
    <col min="15" max="15" width="11.625" style="25" customWidth="1"/>
    <col min="16" max="16" width="4.625" style="25" customWidth="1"/>
    <col min="17" max="18" width="8.625" style="27" customWidth="1"/>
    <col min="19" max="19" width="11.625" style="25" customWidth="1"/>
    <col min="20" max="20" width="4.625" style="25" customWidth="1"/>
    <col min="21" max="22" width="8.625" style="27" customWidth="1"/>
    <col min="23" max="23" width="11.625" style="25" customWidth="1"/>
    <col min="24" max="24" width="4.625" style="25" customWidth="1"/>
    <col min="25" max="26" width="8.625" style="27" customWidth="1"/>
    <col min="27" max="16384" width="9" style="13"/>
  </cols>
  <sheetData>
    <row r="1" spans="1:29" s="6" customFormat="1" ht="13.5" customHeight="1">
      <c r="A1" s="452" t="s">
        <v>16</v>
      </c>
      <c r="B1" s="453"/>
      <c r="C1" s="453"/>
      <c r="D1" s="453"/>
      <c r="E1" s="453"/>
      <c r="F1" s="462" t="s">
        <v>17</v>
      </c>
      <c r="G1" s="463"/>
      <c r="H1" s="464"/>
      <c r="I1" s="456" t="s">
        <v>18</v>
      </c>
      <c r="J1" s="456"/>
      <c r="K1" s="347" t="s">
        <v>0</v>
      </c>
      <c r="L1" s="462" t="s">
        <v>19</v>
      </c>
      <c r="M1" s="463"/>
      <c r="N1" s="463"/>
      <c r="O1" s="464"/>
      <c r="P1" s="462" t="s">
        <v>20</v>
      </c>
      <c r="Q1" s="463"/>
      <c r="R1" s="463"/>
      <c r="S1" s="464"/>
      <c r="T1" s="462" t="s">
        <v>21</v>
      </c>
      <c r="U1" s="463"/>
      <c r="V1" s="464"/>
      <c r="W1" s="456" t="s">
        <v>22</v>
      </c>
      <c r="X1" s="456"/>
      <c r="Y1" s="456"/>
      <c r="Z1" s="203" t="s">
        <v>23</v>
      </c>
    </row>
    <row r="2" spans="1:29" s="7" customFormat="1" ht="24.95" customHeight="1">
      <c r="A2" s="454"/>
      <c r="B2" s="455"/>
      <c r="C2" s="455"/>
      <c r="D2" s="455"/>
      <c r="E2" s="455"/>
      <c r="F2" s="459">
        <f>SUM('大分市:日経新聞 '!I2)</f>
        <v>0</v>
      </c>
      <c r="G2" s="460"/>
      <c r="H2" s="461"/>
      <c r="I2" s="473">
        <f>SUM(W27)</f>
        <v>0</v>
      </c>
      <c r="J2" s="473"/>
      <c r="K2" s="346"/>
      <c r="L2" s="457"/>
      <c r="M2" s="468"/>
      <c r="N2" s="468"/>
      <c r="O2" s="458"/>
      <c r="P2" s="457"/>
      <c r="Q2" s="468"/>
      <c r="R2" s="468"/>
      <c r="S2" s="458"/>
      <c r="T2" s="457"/>
      <c r="U2" s="468"/>
      <c r="V2" s="458"/>
      <c r="W2" s="473"/>
      <c r="X2" s="473"/>
      <c r="Y2" s="473"/>
      <c r="Z2" s="280"/>
      <c r="AA2" s="207"/>
      <c r="AB2" s="207"/>
      <c r="AC2" s="207"/>
    </row>
    <row r="3" spans="1:29" s="7" customFormat="1" ht="12" customHeight="1">
      <c r="A3" s="8"/>
      <c r="B3" s="8"/>
      <c r="C3" s="9"/>
      <c r="D3" s="9"/>
      <c r="E3" s="10"/>
      <c r="F3" s="10"/>
      <c r="G3" s="11"/>
      <c r="H3" s="11"/>
      <c r="I3" s="12"/>
      <c r="J3" s="12"/>
      <c r="K3" s="11"/>
      <c r="L3" s="11"/>
      <c r="M3" s="12"/>
      <c r="N3" s="12"/>
      <c r="O3" s="11"/>
      <c r="P3" s="11"/>
      <c r="Q3" s="12"/>
      <c r="R3" s="12"/>
      <c r="S3" s="11"/>
      <c r="T3" s="11"/>
      <c r="U3" s="12"/>
      <c r="V3" s="12"/>
      <c r="W3" s="11"/>
      <c r="X3" s="11"/>
      <c r="Y3" s="12"/>
      <c r="Z3" s="12"/>
    </row>
    <row r="4" spans="1:29" ht="21" customHeight="1">
      <c r="A4" s="496" t="s">
        <v>99</v>
      </c>
      <c r="B4" s="497"/>
      <c r="C4" s="480" t="s">
        <v>84</v>
      </c>
      <c r="D4" s="481"/>
      <c r="E4" s="482"/>
      <c r="F4" s="482"/>
      <c r="G4" s="482"/>
      <c r="H4" s="482"/>
      <c r="I4" s="482"/>
      <c r="J4" s="484"/>
      <c r="K4" s="480" t="s">
        <v>85</v>
      </c>
      <c r="L4" s="481"/>
      <c r="M4" s="482"/>
      <c r="N4" s="483"/>
      <c r="O4" s="481" t="s">
        <v>86</v>
      </c>
      <c r="P4" s="481"/>
      <c r="Q4" s="482"/>
      <c r="R4" s="484"/>
      <c r="S4" s="480" t="s">
        <v>87</v>
      </c>
      <c r="T4" s="481"/>
      <c r="U4" s="482"/>
      <c r="V4" s="483"/>
      <c r="W4" s="480" t="s">
        <v>88</v>
      </c>
      <c r="X4" s="481"/>
      <c r="Y4" s="482"/>
      <c r="Z4" s="483"/>
    </row>
    <row r="5" spans="1:29" s="6" customFormat="1" ht="21" customHeight="1">
      <c r="A5" s="498"/>
      <c r="B5" s="499"/>
      <c r="C5" s="506" t="s">
        <v>525</v>
      </c>
      <c r="D5" s="507"/>
      <c r="E5" s="112" t="s">
        <v>117</v>
      </c>
      <c r="F5" s="112" t="s">
        <v>118</v>
      </c>
      <c r="G5" s="508" t="s">
        <v>525</v>
      </c>
      <c r="H5" s="507"/>
      <c r="I5" s="112" t="s">
        <v>117</v>
      </c>
      <c r="J5" s="112" t="s">
        <v>118</v>
      </c>
      <c r="K5" s="506" t="s">
        <v>525</v>
      </c>
      <c r="L5" s="507"/>
      <c r="M5" s="112" t="s">
        <v>117</v>
      </c>
      <c r="N5" s="112" t="s">
        <v>118</v>
      </c>
      <c r="O5" s="506" t="s">
        <v>525</v>
      </c>
      <c r="P5" s="507"/>
      <c r="Q5" s="112" t="s">
        <v>117</v>
      </c>
      <c r="R5" s="112" t="s">
        <v>118</v>
      </c>
      <c r="S5" s="506" t="s">
        <v>525</v>
      </c>
      <c r="T5" s="507"/>
      <c r="U5" s="112" t="s">
        <v>117</v>
      </c>
      <c r="V5" s="112" t="s">
        <v>118</v>
      </c>
      <c r="W5" s="506" t="s">
        <v>525</v>
      </c>
      <c r="X5" s="507"/>
      <c r="Y5" s="204" t="s">
        <v>117</v>
      </c>
      <c r="Z5" s="205" t="s">
        <v>118</v>
      </c>
    </row>
    <row r="6" spans="1:29" s="37" customFormat="1" ht="21" customHeight="1">
      <c r="A6" s="498"/>
      <c r="B6" s="499"/>
      <c r="C6" s="51" t="s">
        <v>33</v>
      </c>
      <c r="D6" s="202" t="s">
        <v>539</v>
      </c>
      <c r="E6" s="352">
        <v>890</v>
      </c>
      <c r="F6" s="303"/>
      <c r="G6" s="53"/>
      <c r="H6" s="102"/>
      <c r="I6" s="50"/>
      <c r="J6" s="131"/>
      <c r="K6" s="51"/>
      <c r="L6" s="202"/>
      <c r="M6" s="182"/>
      <c r="N6" s="125"/>
      <c r="O6" s="51" t="s">
        <v>423</v>
      </c>
      <c r="P6" s="202" t="s">
        <v>499</v>
      </c>
      <c r="Q6" s="52">
        <v>610</v>
      </c>
      <c r="R6" s="125"/>
      <c r="S6" s="51" t="s">
        <v>35</v>
      </c>
      <c r="T6" s="202"/>
      <c r="U6" s="52">
        <v>1420</v>
      </c>
      <c r="V6" s="125"/>
      <c r="W6" s="51"/>
      <c r="X6" s="202"/>
      <c r="Y6" s="52"/>
      <c r="Z6" s="125"/>
    </row>
    <row r="7" spans="1:29" s="37" customFormat="1" ht="21" customHeight="1">
      <c r="A7" s="498"/>
      <c r="B7" s="499"/>
      <c r="C7" s="14" t="s">
        <v>244</v>
      </c>
      <c r="D7" s="186" t="s">
        <v>539</v>
      </c>
      <c r="E7" s="250">
        <v>2940</v>
      </c>
      <c r="F7" s="164"/>
      <c r="G7" s="15"/>
      <c r="H7" s="47"/>
      <c r="I7" s="45"/>
      <c r="J7" s="123"/>
      <c r="K7" s="31"/>
      <c r="L7" s="197"/>
      <c r="M7" s="239"/>
      <c r="N7" s="238"/>
      <c r="O7" s="31" t="s">
        <v>424</v>
      </c>
      <c r="P7" s="197" t="s">
        <v>499</v>
      </c>
      <c r="Q7" s="239">
        <v>510</v>
      </c>
      <c r="R7" s="238"/>
      <c r="S7" s="31" t="s">
        <v>278</v>
      </c>
      <c r="T7" s="197"/>
      <c r="U7" s="239">
        <v>1930</v>
      </c>
      <c r="V7" s="238"/>
      <c r="W7" s="31"/>
      <c r="X7" s="197"/>
      <c r="Y7" s="239"/>
      <c r="Z7" s="238"/>
    </row>
    <row r="8" spans="1:29" s="37" customFormat="1" ht="21" customHeight="1">
      <c r="A8" s="498"/>
      <c r="B8" s="499"/>
      <c r="C8" s="14" t="s">
        <v>34</v>
      </c>
      <c r="D8" s="186" t="s">
        <v>539</v>
      </c>
      <c r="E8" s="250">
        <v>2040</v>
      </c>
      <c r="F8" s="164"/>
      <c r="G8" s="15"/>
      <c r="H8" s="47"/>
      <c r="I8" s="45"/>
      <c r="J8" s="123"/>
      <c r="K8" s="31"/>
      <c r="L8" s="197"/>
      <c r="M8" s="239"/>
      <c r="N8" s="238"/>
      <c r="O8" s="31"/>
      <c r="P8" s="197"/>
      <c r="Q8" s="239"/>
      <c r="R8" s="238"/>
      <c r="S8" s="31"/>
      <c r="T8" s="197"/>
      <c r="U8" s="239"/>
      <c r="V8" s="238"/>
      <c r="W8" s="31"/>
      <c r="X8" s="197"/>
      <c r="Y8" s="239"/>
      <c r="Z8" s="238"/>
    </row>
    <row r="9" spans="1:29" s="37" customFormat="1" ht="21" customHeight="1">
      <c r="A9" s="498"/>
      <c r="B9" s="499"/>
      <c r="C9" s="15" t="s">
        <v>555</v>
      </c>
      <c r="D9" s="47" t="s">
        <v>539</v>
      </c>
      <c r="E9" s="250">
        <v>1620</v>
      </c>
      <c r="F9" s="164"/>
      <c r="G9" s="15"/>
      <c r="H9" s="47"/>
      <c r="I9" s="45"/>
      <c r="J9" s="123"/>
      <c r="K9" s="31"/>
      <c r="L9" s="197"/>
      <c r="M9" s="239"/>
      <c r="N9" s="238"/>
      <c r="O9" s="31"/>
      <c r="P9" s="197"/>
      <c r="Q9" s="239"/>
      <c r="R9" s="238"/>
      <c r="S9" s="31"/>
      <c r="T9" s="197"/>
      <c r="U9" s="239"/>
      <c r="V9" s="238"/>
      <c r="W9" s="31"/>
      <c r="X9" s="197"/>
      <c r="Y9" s="239"/>
      <c r="Z9" s="238"/>
    </row>
    <row r="10" spans="1:29" s="37" customFormat="1" ht="21" customHeight="1">
      <c r="A10" s="498"/>
      <c r="B10" s="499"/>
      <c r="C10" s="15" t="s">
        <v>414</v>
      </c>
      <c r="D10" s="47" t="s">
        <v>510</v>
      </c>
      <c r="E10" s="250">
        <v>530</v>
      </c>
      <c r="F10" s="164"/>
      <c r="G10" s="15"/>
      <c r="H10" s="47"/>
      <c r="I10" s="45"/>
      <c r="J10" s="123"/>
      <c r="K10" s="31"/>
      <c r="L10" s="197"/>
      <c r="M10" s="239"/>
      <c r="N10" s="238"/>
      <c r="O10" s="31"/>
      <c r="P10" s="197"/>
      <c r="Q10" s="239"/>
      <c r="R10" s="238"/>
      <c r="S10" s="31"/>
      <c r="T10" s="197"/>
      <c r="U10" s="239"/>
      <c r="V10" s="238"/>
      <c r="W10" s="31"/>
      <c r="X10" s="197"/>
      <c r="Y10" s="239"/>
      <c r="Z10" s="238"/>
    </row>
    <row r="11" spans="1:29" s="37" customFormat="1" ht="21" customHeight="1">
      <c r="A11" s="498"/>
      <c r="B11" s="499"/>
      <c r="C11" s="15" t="s">
        <v>415</v>
      </c>
      <c r="D11" s="47" t="s">
        <v>510</v>
      </c>
      <c r="E11" s="250">
        <v>360</v>
      </c>
      <c r="F11" s="164"/>
      <c r="G11" s="15"/>
      <c r="H11" s="47"/>
      <c r="I11" s="4"/>
      <c r="J11" s="123"/>
      <c r="K11" s="31"/>
      <c r="L11" s="197"/>
      <c r="M11" s="179"/>
      <c r="N11" s="194"/>
      <c r="O11" s="31"/>
      <c r="P11" s="197"/>
      <c r="Q11" s="179"/>
      <c r="R11" s="194"/>
      <c r="S11" s="31"/>
      <c r="T11" s="197"/>
      <c r="U11" s="179"/>
      <c r="V11" s="194"/>
      <c r="W11" s="178"/>
      <c r="X11" s="272"/>
      <c r="Y11" s="179"/>
      <c r="Z11" s="238"/>
    </row>
    <row r="12" spans="1:29" s="37" customFormat="1" ht="21" customHeight="1">
      <c r="A12" s="498"/>
      <c r="B12" s="499"/>
      <c r="C12" s="47" t="s">
        <v>416</v>
      </c>
      <c r="D12" s="47" t="s">
        <v>511</v>
      </c>
      <c r="E12" s="250">
        <v>200</v>
      </c>
      <c r="F12" s="164"/>
      <c r="G12" s="15"/>
      <c r="H12" s="47"/>
      <c r="I12" s="4"/>
      <c r="J12" s="123"/>
      <c r="K12" s="31"/>
      <c r="L12" s="197"/>
      <c r="M12" s="179"/>
      <c r="N12" s="194"/>
      <c r="O12" s="31"/>
      <c r="P12" s="197"/>
      <c r="Q12" s="179"/>
      <c r="R12" s="194"/>
      <c r="S12" s="31"/>
      <c r="T12" s="197"/>
      <c r="U12" s="179"/>
      <c r="V12" s="194"/>
      <c r="W12" s="178"/>
      <c r="X12" s="272"/>
      <c r="Y12" s="179"/>
      <c r="Z12" s="238"/>
    </row>
    <row r="13" spans="1:29" s="37" customFormat="1" ht="21" customHeight="1">
      <c r="A13" s="498"/>
      <c r="B13" s="499"/>
      <c r="C13" s="15" t="s">
        <v>417</v>
      </c>
      <c r="D13" s="47" t="s">
        <v>491</v>
      </c>
      <c r="E13" s="250">
        <v>410</v>
      </c>
      <c r="F13" s="164"/>
      <c r="G13" s="15"/>
      <c r="H13" s="47"/>
      <c r="I13" s="4"/>
      <c r="J13" s="123"/>
      <c r="K13" s="31"/>
      <c r="L13" s="197"/>
      <c r="M13" s="179"/>
      <c r="N13" s="194"/>
      <c r="O13" s="31"/>
      <c r="P13" s="197"/>
      <c r="Q13" s="179"/>
      <c r="R13" s="194"/>
      <c r="S13" s="31"/>
      <c r="T13" s="197"/>
      <c r="U13" s="179"/>
      <c r="V13" s="194"/>
      <c r="W13" s="178"/>
      <c r="X13" s="272"/>
      <c r="Y13" s="179"/>
      <c r="Z13" s="238"/>
    </row>
    <row r="14" spans="1:29" s="37" customFormat="1" ht="21" customHeight="1">
      <c r="A14" s="498"/>
      <c r="B14" s="499"/>
      <c r="C14" s="48" t="s">
        <v>418</v>
      </c>
      <c r="D14" s="186" t="s">
        <v>496</v>
      </c>
      <c r="E14" s="250">
        <v>1620</v>
      </c>
      <c r="F14" s="164"/>
      <c r="G14" s="15"/>
      <c r="H14" s="47"/>
      <c r="I14" s="4"/>
      <c r="J14" s="123"/>
      <c r="K14" s="31"/>
      <c r="L14" s="197"/>
      <c r="M14" s="179"/>
      <c r="N14" s="194"/>
      <c r="O14" s="31"/>
      <c r="P14" s="197"/>
      <c r="Q14" s="179"/>
      <c r="R14" s="194"/>
      <c r="S14" s="31"/>
      <c r="T14" s="197"/>
      <c r="U14" s="179"/>
      <c r="V14" s="194"/>
      <c r="W14" s="178"/>
      <c r="X14" s="272"/>
      <c r="Y14" s="179"/>
      <c r="Z14" s="238"/>
    </row>
    <row r="15" spans="1:29" s="37" customFormat="1" ht="21" customHeight="1">
      <c r="A15" s="498"/>
      <c r="B15" s="499"/>
      <c r="C15" s="14" t="s">
        <v>419</v>
      </c>
      <c r="D15" s="186" t="s">
        <v>504</v>
      </c>
      <c r="E15" s="250">
        <v>490</v>
      </c>
      <c r="F15" s="164"/>
      <c r="G15" s="15"/>
      <c r="H15" s="47"/>
      <c r="I15" s="4"/>
      <c r="J15" s="123"/>
      <c r="K15" s="31"/>
      <c r="L15" s="197"/>
      <c r="M15" s="179"/>
      <c r="N15" s="194"/>
      <c r="O15" s="31"/>
      <c r="P15" s="197"/>
      <c r="Q15" s="179"/>
      <c r="R15" s="194"/>
      <c r="S15" s="31"/>
      <c r="T15" s="197"/>
      <c r="U15" s="179"/>
      <c r="V15" s="194"/>
      <c r="W15" s="178"/>
      <c r="X15" s="272"/>
      <c r="Y15" s="179"/>
      <c r="Z15" s="238"/>
    </row>
    <row r="16" spans="1:29" s="37" customFormat="1" ht="21" customHeight="1">
      <c r="A16" s="498"/>
      <c r="B16" s="499"/>
      <c r="C16" s="14" t="s">
        <v>420</v>
      </c>
      <c r="D16" s="186" t="s">
        <v>496</v>
      </c>
      <c r="E16" s="250">
        <v>290</v>
      </c>
      <c r="F16" s="164"/>
      <c r="G16" s="15"/>
      <c r="H16" s="47"/>
      <c r="I16" s="4"/>
      <c r="J16" s="123"/>
      <c r="K16" s="31"/>
      <c r="L16" s="197"/>
      <c r="M16" s="179"/>
      <c r="N16" s="194"/>
      <c r="O16" s="31"/>
      <c r="P16" s="197"/>
      <c r="Q16" s="179"/>
      <c r="R16" s="194"/>
      <c r="S16" s="31"/>
      <c r="T16" s="197"/>
      <c r="U16" s="179"/>
      <c r="V16" s="194"/>
      <c r="W16" s="178"/>
      <c r="X16" s="272"/>
      <c r="Y16" s="179"/>
      <c r="Z16" s="238"/>
    </row>
    <row r="17" spans="1:26" s="37" customFormat="1" ht="21" customHeight="1">
      <c r="A17" s="498"/>
      <c r="B17" s="499"/>
      <c r="C17" s="14" t="s">
        <v>421</v>
      </c>
      <c r="D17" s="186" t="s">
        <v>512</v>
      </c>
      <c r="E17" s="250">
        <v>320</v>
      </c>
      <c r="F17" s="298"/>
      <c r="G17" s="15"/>
      <c r="H17" s="47"/>
      <c r="I17" s="4"/>
      <c r="J17" s="123"/>
      <c r="K17" s="14"/>
      <c r="L17" s="186"/>
      <c r="M17" s="181"/>
      <c r="N17" s="195"/>
      <c r="O17" s="14"/>
      <c r="P17" s="186"/>
      <c r="Q17" s="181"/>
      <c r="R17" s="195"/>
      <c r="S17" s="14"/>
      <c r="T17" s="186"/>
      <c r="U17" s="181"/>
      <c r="V17" s="195"/>
      <c r="W17" s="180"/>
      <c r="X17" s="271"/>
      <c r="Y17" s="181"/>
      <c r="Z17" s="115"/>
    </row>
    <row r="18" spans="1:26" s="37" customFormat="1" ht="21" customHeight="1">
      <c r="A18" s="498"/>
      <c r="B18" s="499"/>
      <c r="C18" s="14" t="s">
        <v>422</v>
      </c>
      <c r="D18" s="186" t="s">
        <v>510</v>
      </c>
      <c r="E18" s="250">
        <v>1170</v>
      </c>
      <c r="F18" s="164"/>
      <c r="G18" s="15"/>
      <c r="H18" s="47"/>
      <c r="I18" s="4"/>
      <c r="J18" s="123"/>
      <c r="K18" s="180"/>
      <c r="L18" s="271"/>
      <c r="M18" s="181"/>
      <c r="N18" s="195"/>
      <c r="O18" s="180"/>
      <c r="P18" s="271"/>
      <c r="Q18" s="181"/>
      <c r="R18" s="195"/>
      <c r="S18" s="14"/>
      <c r="T18" s="186"/>
      <c r="U18" s="4"/>
      <c r="V18" s="115"/>
      <c r="W18" s="180"/>
      <c r="X18" s="271"/>
      <c r="Y18" s="181"/>
      <c r="Z18" s="115"/>
    </row>
    <row r="19" spans="1:26" s="37" customFormat="1" ht="21" customHeight="1">
      <c r="A19" s="498"/>
      <c r="B19" s="499"/>
      <c r="C19" s="14"/>
      <c r="D19" s="186"/>
      <c r="E19" s="45"/>
      <c r="F19" s="120"/>
      <c r="G19" s="15"/>
      <c r="H19" s="47"/>
      <c r="I19" s="4"/>
      <c r="J19" s="123"/>
      <c r="K19" s="178"/>
      <c r="L19" s="272"/>
      <c r="M19" s="179"/>
      <c r="N19" s="194"/>
      <c r="O19" s="178"/>
      <c r="P19" s="272"/>
      <c r="Q19" s="179"/>
      <c r="R19" s="194"/>
      <c r="S19" s="178"/>
      <c r="T19" s="272"/>
      <c r="U19" s="179"/>
      <c r="V19" s="194"/>
      <c r="W19" s="178"/>
      <c r="X19" s="272"/>
      <c r="Y19" s="179"/>
      <c r="Z19" s="238"/>
    </row>
    <row r="20" spans="1:26" s="37" customFormat="1" ht="21" customHeight="1">
      <c r="A20" s="498"/>
      <c r="B20" s="499"/>
      <c r="C20" s="14"/>
      <c r="D20" s="186"/>
      <c r="E20" s="45"/>
      <c r="F20" s="120"/>
      <c r="G20" s="15"/>
      <c r="H20" s="47"/>
      <c r="I20" s="4"/>
      <c r="J20" s="123"/>
      <c r="K20" s="178"/>
      <c r="L20" s="272"/>
      <c r="M20" s="179"/>
      <c r="N20" s="194"/>
      <c r="O20" s="178"/>
      <c r="P20" s="272"/>
      <c r="Q20" s="179"/>
      <c r="R20" s="194"/>
      <c r="S20" s="178"/>
      <c r="T20" s="272"/>
      <c r="U20" s="179"/>
      <c r="V20" s="194"/>
      <c r="W20" s="178"/>
      <c r="X20" s="272"/>
      <c r="Y20" s="179"/>
      <c r="Z20" s="238"/>
    </row>
    <row r="21" spans="1:26" s="37" customFormat="1" ht="21" customHeight="1">
      <c r="A21" s="498"/>
      <c r="B21" s="499"/>
      <c r="C21" s="14"/>
      <c r="D21" s="186"/>
      <c r="E21" s="45"/>
      <c r="F21" s="120"/>
      <c r="G21" s="15"/>
      <c r="H21" s="47"/>
      <c r="I21" s="4"/>
      <c r="J21" s="123"/>
      <c r="K21" s="178"/>
      <c r="L21" s="272"/>
      <c r="M21" s="179"/>
      <c r="N21" s="194"/>
      <c r="O21" s="178"/>
      <c r="P21" s="272"/>
      <c r="Q21" s="179"/>
      <c r="R21" s="194"/>
      <c r="S21" s="178"/>
      <c r="T21" s="272"/>
      <c r="U21" s="179"/>
      <c r="V21" s="194"/>
      <c r="W21" s="178"/>
      <c r="X21" s="272"/>
      <c r="Y21" s="179"/>
      <c r="Z21" s="238"/>
    </row>
    <row r="22" spans="1:26" s="37" customFormat="1" ht="21" customHeight="1">
      <c r="A22" s="498"/>
      <c r="B22" s="499"/>
      <c r="C22" s="14"/>
      <c r="D22" s="186"/>
      <c r="E22" s="45"/>
      <c r="F22" s="120"/>
      <c r="G22" s="15"/>
      <c r="H22" s="47"/>
      <c r="I22" s="4"/>
      <c r="J22" s="123"/>
      <c r="K22" s="180"/>
      <c r="L22" s="271"/>
      <c r="M22" s="181"/>
      <c r="N22" s="195"/>
      <c r="O22" s="180"/>
      <c r="P22" s="271"/>
      <c r="Q22" s="181"/>
      <c r="R22" s="195"/>
      <c r="S22" s="180"/>
      <c r="T22" s="271"/>
      <c r="U22" s="181"/>
      <c r="V22" s="195"/>
      <c r="W22" s="180"/>
      <c r="X22" s="271"/>
      <c r="Y22" s="181"/>
      <c r="Z22" s="115"/>
    </row>
    <row r="23" spans="1:26" ht="21" customHeight="1">
      <c r="A23" s="498"/>
      <c r="B23" s="499"/>
      <c r="C23" s="14"/>
      <c r="D23" s="186"/>
      <c r="E23" s="45"/>
      <c r="F23" s="120"/>
      <c r="G23" s="15"/>
      <c r="H23" s="47"/>
      <c r="I23" s="4"/>
      <c r="J23" s="123"/>
      <c r="K23" s="14"/>
      <c r="L23" s="186"/>
      <c r="M23" s="4"/>
      <c r="N23" s="115"/>
      <c r="O23" s="14"/>
      <c r="P23" s="186"/>
      <c r="Q23" s="4"/>
      <c r="R23" s="115"/>
      <c r="S23" s="14"/>
      <c r="T23" s="186"/>
      <c r="U23" s="4"/>
      <c r="V23" s="115"/>
      <c r="W23" s="14"/>
      <c r="X23" s="186"/>
      <c r="Y23" s="4"/>
      <c r="Z23" s="115"/>
    </row>
    <row r="24" spans="1:26" ht="21" customHeight="1">
      <c r="A24" s="498"/>
      <c r="B24" s="499"/>
      <c r="C24" s="14"/>
      <c r="D24" s="186"/>
      <c r="E24" s="45"/>
      <c r="F24" s="120"/>
      <c r="G24" s="15"/>
      <c r="H24" s="47"/>
      <c r="I24" s="4"/>
      <c r="J24" s="123"/>
      <c r="K24" s="14"/>
      <c r="L24" s="186"/>
      <c r="M24" s="4"/>
      <c r="N24" s="115"/>
      <c r="O24" s="14"/>
      <c r="P24" s="186"/>
      <c r="Q24" s="4"/>
      <c r="R24" s="115"/>
      <c r="S24" s="14"/>
      <c r="T24" s="186"/>
      <c r="U24" s="4"/>
      <c r="V24" s="115"/>
      <c r="W24" s="14"/>
      <c r="X24" s="186"/>
      <c r="Y24" s="4"/>
      <c r="Z24" s="115"/>
    </row>
    <row r="25" spans="1:26" ht="21" customHeight="1">
      <c r="A25" s="498"/>
      <c r="B25" s="499"/>
      <c r="C25" s="33"/>
      <c r="D25" s="242"/>
      <c r="E25" s="43"/>
      <c r="F25" s="114"/>
      <c r="G25" s="54"/>
      <c r="H25" s="143"/>
      <c r="I25" s="22"/>
      <c r="J25" s="132"/>
      <c r="K25" s="33"/>
      <c r="L25" s="242"/>
      <c r="M25" s="22"/>
      <c r="N25" s="116"/>
      <c r="O25" s="33"/>
      <c r="P25" s="242"/>
      <c r="Q25" s="22"/>
      <c r="R25" s="116"/>
      <c r="S25" s="33"/>
      <c r="T25" s="242"/>
      <c r="U25" s="22"/>
      <c r="V25" s="116"/>
      <c r="W25" s="33"/>
      <c r="X25" s="242"/>
      <c r="Y25" s="22"/>
      <c r="Z25" s="116"/>
    </row>
    <row r="26" spans="1:26" ht="21" customHeight="1">
      <c r="A26" s="500"/>
      <c r="B26" s="501"/>
      <c r="C26" s="55"/>
      <c r="D26" s="177"/>
      <c r="E26" s="56"/>
      <c r="F26" s="56"/>
      <c r="G26" s="489" t="s">
        <v>522</v>
      </c>
      <c r="H26" s="476"/>
      <c r="I26" s="56">
        <f>SUM(E6:E25,I6:I25)</f>
        <v>12880</v>
      </c>
      <c r="J26" s="117">
        <f>SUM(F6:F25,J6:J25)</f>
        <v>0</v>
      </c>
      <c r="K26" s="475" t="s">
        <v>522</v>
      </c>
      <c r="L26" s="476"/>
      <c r="M26" s="56">
        <f>SUM(M6:M25)</f>
        <v>0</v>
      </c>
      <c r="N26" s="117">
        <f>SUM(N6:N25)</f>
        <v>0</v>
      </c>
      <c r="O26" s="475" t="s">
        <v>522</v>
      </c>
      <c r="P26" s="476"/>
      <c r="Q26" s="56">
        <f>SUM(Q6:Q25)</f>
        <v>1120</v>
      </c>
      <c r="R26" s="117">
        <f>SUM(R6:R25)</f>
        <v>0</v>
      </c>
      <c r="S26" s="475" t="s">
        <v>522</v>
      </c>
      <c r="T26" s="476"/>
      <c r="U26" s="56">
        <f>SUM(U6:U25)</f>
        <v>3350</v>
      </c>
      <c r="V26" s="117">
        <f>SUM(V6:V25)</f>
        <v>0</v>
      </c>
      <c r="W26" s="475" t="s">
        <v>522</v>
      </c>
      <c r="X26" s="476"/>
      <c r="Y26" s="56">
        <f>SUM(Y6:Y25)</f>
        <v>0</v>
      </c>
      <c r="Z26" s="117">
        <f>SUM(Z6:Z25)</f>
        <v>0</v>
      </c>
    </row>
    <row r="27" spans="1:26" ht="21" customHeight="1">
      <c r="A27" s="64"/>
      <c r="B27" s="64"/>
      <c r="C27" s="99" t="str">
        <f>A4&amp;"公表部数　計"</f>
        <v>佐伯市公表部数　計</v>
      </c>
      <c r="D27" s="474">
        <f>SUM(I26,M26,Q26,U26,Y26)</f>
        <v>17350</v>
      </c>
      <c r="E27" s="474"/>
      <c r="F27" s="348" t="s">
        <v>90</v>
      </c>
      <c r="G27" s="38"/>
      <c r="H27" s="38"/>
      <c r="I27" s="348"/>
      <c r="J27" s="348"/>
      <c r="K27" s="38"/>
      <c r="L27" s="38"/>
      <c r="M27" s="348"/>
      <c r="N27" s="348"/>
      <c r="O27" s="38"/>
      <c r="P27" s="38"/>
      <c r="Q27" s="348"/>
      <c r="R27" s="348"/>
      <c r="S27" s="38"/>
      <c r="T27" s="38"/>
      <c r="U27" s="348"/>
      <c r="V27" s="26" t="str">
        <f>A4&amp;"折込部数　計"</f>
        <v>佐伯市折込部数　計</v>
      </c>
      <c r="W27" s="113">
        <f>SUM(J26,N26,R26,V26,Z26)</f>
        <v>0</v>
      </c>
      <c r="X27" s="113"/>
      <c r="Y27" s="27" t="s">
        <v>90</v>
      </c>
      <c r="Z27" s="26" t="str">
        <f>COUNT(F6:F25,J6:J25,N6:N25,R6:R25,V6:V25,Z6:Z25)&amp;"エリア"</f>
        <v>0エリア</v>
      </c>
    </row>
    <row r="28" spans="1:26" ht="21" customHeight="1">
      <c r="A28" s="65"/>
      <c r="B28" s="65"/>
      <c r="C28" s="12"/>
      <c r="D28" s="12"/>
      <c r="E28" s="39"/>
      <c r="F28" s="39"/>
      <c r="G28" s="12"/>
      <c r="H28" s="12"/>
      <c r="I28" s="39"/>
      <c r="J28" s="39"/>
      <c r="K28" s="12"/>
      <c r="L28" s="12"/>
      <c r="M28" s="39"/>
      <c r="N28" s="39"/>
      <c r="O28" s="12"/>
      <c r="P28" s="12"/>
      <c r="Q28" s="39"/>
      <c r="R28" s="39"/>
      <c r="S28" s="12"/>
      <c r="T28" s="12"/>
      <c r="U28" s="39"/>
      <c r="V28" s="40"/>
      <c r="W28" s="12"/>
      <c r="X28" s="12"/>
      <c r="Y28" s="39"/>
      <c r="Z28" s="40"/>
    </row>
    <row r="29" spans="1:26" ht="21" customHeight="1"/>
    <row r="30" spans="1:26" ht="21" customHeight="1"/>
    <row r="31" spans="1:26" ht="21" customHeight="1"/>
    <row r="32" spans="1:26" ht="21" customHeight="1"/>
    <row r="33" spans="1:29" ht="21" customHeight="1"/>
    <row r="34" spans="1:29" ht="21" customHeight="1"/>
    <row r="35" spans="1:29" ht="21" customHeight="1"/>
    <row r="36" spans="1:29" ht="21" customHeight="1"/>
    <row r="37" spans="1:29">
      <c r="A37" s="28"/>
      <c r="B37" s="28"/>
      <c r="C37" s="24"/>
      <c r="D37" s="24"/>
      <c r="E37" s="25"/>
      <c r="F37" s="25"/>
      <c r="G37" s="24"/>
      <c r="H37" s="24"/>
      <c r="I37" s="25"/>
      <c r="J37" s="25"/>
      <c r="K37" s="24"/>
      <c r="L37" s="24"/>
      <c r="M37" s="25"/>
      <c r="N37" s="25"/>
      <c r="O37" s="24"/>
      <c r="P37" s="24"/>
      <c r="Q37" s="25"/>
      <c r="R37" s="25"/>
      <c r="S37" s="24"/>
      <c r="T37" s="24"/>
      <c r="U37" s="25"/>
      <c r="V37" s="25"/>
      <c r="W37" s="24"/>
      <c r="X37" s="24"/>
      <c r="Y37" s="25"/>
      <c r="Z37" s="334" t="s">
        <v>702</v>
      </c>
      <c r="AA37" s="24"/>
      <c r="AB37" s="25"/>
      <c r="AC37" s="29"/>
    </row>
    <row r="38" spans="1:29" ht="21" customHeight="1">
      <c r="A38" s="138" t="s">
        <v>588</v>
      </c>
      <c r="B38" s="28"/>
      <c r="C38" s="24"/>
      <c r="D38" s="24"/>
      <c r="E38" s="25"/>
      <c r="F38" s="25"/>
      <c r="G38" s="24"/>
      <c r="H38" s="24"/>
      <c r="I38" s="25"/>
      <c r="J38" s="25"/>
      <c r="K38" s="24"/>
      <c r="L38" s="24"/>
      <c r="M38" s="25"/>
      <c r="N38" s="25"/>
      <c r="O38" s="24"/>
      <c r="P38" s="24"/>
      <c r="Q38" s="25"/>
      <c r="R38" s="25"/>
      <c r="S38" s="24"/>
      <c r="T38" s="24"/>
      <c r="U38" s="25"/>
      <c r="V38" s="25"/>
      <c r="W38" s="24"/>
      <c r="X38" s="24"/>
      <c r="Y38" s="25"/>
      <c r="Z38" s="139" t="s">
        <v>701</v>
      </c>
      <c r="AA38" s="24"/>
      <c r="AB38" s="25"/>
      <c r="AC38" s="25"/>
    </row>
  </sheetData>
  <customSheetViews>
    <customSheetView guid="{684D358C-28C4-40BE-A0DA-CF571A586D60}" scale="90" showPageBreaks="1" showGridLines="0" zeroValues="0" fitToPage="1">
      <selection activeCell="M13" sqref="M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39370078740157483"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D23" sqref="D23"/>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2">
    <mergeCell ref="W4:Z4"/>
    <mergeCell ref="O4:R4"/>
    <mergeCell ref="S4:V4"/>
    <mergeCell ref="W2:Y2"/>
    <mergeCell ref="W1:Y1"/>
    <mergeCell ref="L1:O1"/>
    <mergeCell ref="P1:S1"/>
    <mergeCell ref="T1:V1"/>
    <mergeCell ref="L2:O2"/>
    <mergeCell ref="P2:S2"/>
    <mergeCell ref="T2:V2"/>
    <mergeCell ref="A1:E1"/>
    <mergeCell ref="C4:J4"/>
    <mergeCell ref="K4:N4"/>
    <mergeCell ref="A4:B26"/>
    <mergeCell ref="I1:J1"/>
    <mergeCell ref="A2:E2"/>
    <mergeCell ref="I2:J2"/>
    <mergeCell ref="F2:H2"/>
    <mergeCell ref="F1:H1"/>
    <mergeCell ref="C5:D5"/>
    <mergeCell ref="G26:H26"/>
    <mergeCell ref="K26:L26"/>
    <mergeCell ref="S26:T26"/>
    <mergeCell ref="O26:P26"/>
    <mergeCell ref="W26:X26"/>
    <mergeCell ref="D27:E27"/>
    <mergeCell ref="W5:X5"/>
    <mergeCell ref="S5:T5"/>
    <mergeCell ref="O5:P5"/>
    <mergeCell ref="K5:L5"/>
    <mergeCell ref="G5:H5"/>
  </mergeCells>
  <phoneticPr fontId="2"/>
  <dataValidations count="1">
    <dataValidation type="whole" operator="lessThanOrEqual" allowBlank="1" showInputMessage="1" showErrorMessage="1" sqref="N6:N7 Z6 F6:F24 R6:R7 V6:V7">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C49"/>
  <sheetViews>
    <sheetView showGridLines="0" showZeros="0" zoomScale="90" zoomScaleNormal="90" workbookViewId="0">
      <selection sqref="A1:E1"/>
    </sheetView>
  </sheetViews>
  <sheetFormatPr defaultColWidth="9" defaultRowHeight="13.5"/>
  <cols>
    <col min="1" max="2" width="3.5" style="23" customWidth="1"/>
    <col min="3" max="3" width="11.625" style="25" customWidth="1"/>
    <col min="4" max="4" width="4.625" style="25" customWidth="1"/>
    <col min="5" max="6" width="8.625" style="27" customWidth="1"/>
    <col min="7" max="7" width="11.625" style="25" customWidth="1"/>
    <col min="8" max="8" width="4.625" style="25" customWidth="1"/>
    <col min="9" max="10" width="8.625" style="27" customWidth="1"/>
    <col min="11" max="11" width="11.625" style="25" customWidth="1"/>
    <col min="12" max="12" width="4.625" style="25" customWidth="1"/>
    <col min="13" max="14" width="8.625" style="27" customWidth="1"/>
    <col min="15" max="15" width="11.625" style="25" customWidth="1"/>
    <col min="16" max="16" width="4.625" style="25" customWidth="1"/>
    <col min="17" max="18" width="8.625" style="27" customWidth="1"/>
    <col min="19" max="19" width="11.625" style="25" customWidth="1"/>
    <col min="20" max="20" width="4.625" style="25" customWidth="1"/>
    <col min="21" max="22" width="8.625" style="27" customWidth="1"/>
    <col min="23" max="23" width="11.625" style="25" customWidth="1"/>
    <col min="24" max="24" width="4.625" style="25" customWidth="1"/>
    <col min="25" max="26" width="8.625" style="27" customWidth="1"/>
    <col min="27" max="16384" width="9" style="13"/>
  </cols>
  <sheetData>
    <row r="1" spans="1:29" s="6" customFormat="1" ht="13.5" customHeight="1">
      <c r="A1" s="452" t="s">
        <v>16</v>
      </c>
      <c r="B1" s="453"/>
      <c r="C1" s="453"/>
      <c r="D1" s="453"/>
      <c r="E1" s="453"/>
      <c r="F1" s="462" t="s">
        <v>17</v>
      </c>
      <c r="G1" s="463"/>
      <c r="H1" s="464"/>
      <c r="I1" s="456" t="s">
        <v>18</v>
      </c>
      <c r="J1" s="456"/>
      <c r="K1" s="347" t="s">
        <v>0</v>
      </c>
      <c r="L1" s="462" t="s">
        <v>19</v>
      </c>
      <c r="M1" s="463"/>
      <c r="N1" s="463"/>
      <c r="O1" s="464"/>
      <c r="P1" s="462" t="s">
        <v>20</v>
      </c>
      <c r="Q1" s="463"/>
      <c r="R1" s="463"/>
      <c r="S1" s="464"/>
      <c r="T1" s="462" t="s">
        <v>21</v>
      </c>
      <c r="U1" s="463"/>
      <c r="V1" s="464"/>
      <c r="W1" s="456" t="s">
        <v>22</v>
      </c>
      <c r="X1" s="456"/>
      <c r="Y1" s="456"/>
      <c r="Z1" s="203" t="s">
        <v>23</v>
      </c>
    </row>
    <row r="2" spans="1:29" s="7" customFormat="1" ht="24.95" customHeight="1">
      <c r="A2" s="454"/>
      <c r="B2" s="455"/>
      <c r="C2" s="455"/>
      <c r="D2" s="455"/>
      <c r="E2" s="455"/>
      <c r="F2" s="459">
        <f>SUM('大分市:日経新聞 '!I2)</f>
        <v>0</v>
      </c>
      <c r="G2" s="460"/>
      <c r="H2" s="461"/>
      <c r="I2" s="473">
        <f>SUM(W11,W22,W32,W37)</f>
        <v>0</v>
      </c>
      <c r="J2" s="473"/>
      <c r="K2" s="346"/>
      <c r="L2" s="457"/>
      <c r="M2" s="468"/>
      <c r="N2" s="468"/>
      <c r="O2" s="458"/>
      <c r="P2" s="457"/>
      <c r="Q2" s="468"/>
      <c r="R2" s="468"/>
      <c r="S2" s="458"/>
      <c r="T2" s="457"/>
      <c r="U2" s="468"/>
      <c r="V2" s="458"/>
      <c r="W2" s="473"/>
      <c r="X2" s="473"/>
      <c r="Y2" s="473"/>
      <c r="Z2" s="280"/>
      <c r="AA2" s="207"/>
      <c r="AB2" s="207"/>
      <c r="AC2" s="207"/>
    </row>
    <row r="3" spans="1:29" s="7" customFormat="1" ht="12" customHeight="1">
      <c r="A3" s="8"/>
      <c r="B3" s="8"/>
      <c r="C3" s="9"/>
      <c r="D3" s="9"/>
      <c r="E3" s="10"/>
      <c r="F3" s="10"/>
      <c r="G3" s="11"/>
      <c r="H3" s="11"/>
      <c r="I3" s="12"/>
      <c r="J3" s="12"/>
      <c r="K3" s="11"/>
      <c r="L3" s="11"/>
      <c r="M3" s="12"/>
      <c r="N3" s="12"/>
      <c r="O3" s="11"/>
      <c r="P3" s="11"/>
      <c r="Q3" s="12"/>
      <c r="R3" s="12"/>
      <c r="S3" s="11"/>
      <c r="T3" s="11"/>
      <c r="U3" s="12"/>
      <c r="V3" s="12"/>
      <c r="W3" s="11"/>
      <c r="X3" s="11"/>
      <c r="Y3" s="12"/>
      <c r="Z3" s="12"/>
    </row>
    <row r="4" spans="1:29" ht="21" customHeight="1">
      <c r="A4" s="496" t="s">
        <v>95</v>
      </c>
      <c r="B4" s="497"/>
      <c r="C4" s="480" t="s">
        <v>84</v>
      </c>
      <c r="D4" s="481"/>
      <c r="E4" s="482"/>
      <c r="F4" s="482"/>
      <c r="G4" s="482"/>
      <c r="H4" s="482"/>
      <c r="I4" s="482"/>
      <c r="J4" s="484"/>
      <c r="K4" s="480" t="s">
        <v>85</v>
      </c>
      <c r="L4" s="481"/>
      <c r="M4" s="482"/>
      <c r="N4" s="483"/>
      <c r="O4" s="481" t="s">
        <v>86</v>
      </c>
      <c r="P4" s="481"/>
      <c r="Q4" s="482"/>
      <c r="R4" s="484"/>
      <c r="S4" s="480" t="s">
        <v>87</v>
      </c>
      <c r="T4" s="481"/>
      <c r="U4" s="482"/>
      <c r="V4" s="483"/>
      <c r="W4" s="480" t="s">
        <v>88</v>
      </c>
      <c r="X4" s="481"/>
      <c r="Y4" s="482"/>
      <c r="Z4" s="483"/>
    </row>
    <row r="5" spans="1:29" s="6" customFormat="1" ht="21" customHeight="1">
      <c r="A5" s="498"/>
      <c r="B5" s="499"/>
      <c r="C5" s="449" t="s">
        <v>525</v>
      </c>
      <c r="D5" s="450"/>
      <c r="E5" s="67" t="s">
        <v>117</v>
      </c>
      <c r="F5" s="67" t="s">
        <v>118</v>
      </c>
      <c r="G5" s="488" t="s">
        <v>525</v>
      </c>
      <c r="H5" s="450"/>
      <c r="I5" s="67" t="s">
        <v>117</v>
      </c>
      <c r="J5" s="67" t="s">
        <v>118</v>
      </c>
      <c r="K5" s="449" t="s">
        <v>525</v>
      </c>
      <c r="L5" s="450"/>
      <c r="M5" s="67" t="s">
        <v>117</v>
      </c>
      <c r="N5" s="67" t="s">
        <v>118</v>
      </c>
      <c r="O5" s="449" t="s">
        <v>525</v>
      </c>
      <c r="P5" s="450"/>
      <c r="Q5" s="67" t="s">
        <v>117</v>
      </c>
      <c r="R5" s="67" t="s">
        <v>118</v>
      </c>
      <c r="S5" s="449" t="s">
        <v>525</v>
      </c>
      <c r="T5" s="450"/>
      <c r="U5" s="67" t="s">
        <v>117</v>
      </c>
      <c r="V5" s="67" t="s">
        <v>118</v>
      </c>
      <c r="W5" s="449" t="s">
        <v>525</v>
      </c>
      <c r="X5" s="450"/>
      <c r="Y5" s="67" t="s">
        <v>117</v>
      </c>
      <c r="Z5" s="68" t="s">
        <v>118</v>
      </c>
    </row>
    <row r="6" spans="1:29" ht="21" customHeight="1">
      <c r="A6" s="498"/>
      <c r="B6" s="499"/>
      <c r="C6" s="14" t="s">
        <v>426</v>
      </c>
      <c r="D6" s="186" t="s">
        <v>505</v>
      </c>
      <c r="E6" s="45">
        <v>700</v>
      </c>
      <c r="F6" s="110"/>
      <c r="G6" s="15"/>
      <c r="H6" s="47"/>
      <c r="I6" s="4"/>
      <c r="J6" s="118"/>
      <c r="K6" s="14" t="s">
        <v>425</v>
      </c>
      <c r="L6" s="186" t="s">
        <v>497</v>
      </c>
      <c r="M6" s="4">
        <v>750</v>
      </c>
      <c r="N6" s="115"/>
      <c r="O6" s="14" t="s">
        <v>425</v>
      </c>
      <c r="P6" s="186" t="s">
        <v>499</v>
      </c>
      <c r="Q6" s="4">
        <v>130</v>
      </c>
      <c r="R6" s="115"/>
      <c r="S6" s="14" t="s">
        <v>38</v>
      </c>
      <c r="T6" s="186"/>
      <c r="U6" s="4">
        <v>270</v>
      </c>
      <c r="V6" s="115"/>
      <c r="W6" s="14"/>
      <c r="X6" s="186"/>
      <c r="Y6" s="4"/>
      <c r="Z6" s="115"/>
    </row>
    <row r="7" spans="1:29" ht="21" customHeight="1">
      <c r="A7" s="498"/>
      <c r="B7" s="499"/>
      <c r="C7" s="14" t="s">
        <v>546</v>
      </c>
      <c r="D7" s="186" t="s">
        <v>501</v>
      </c>
      <c r="E7" s="45">
        <v>1020</v>
      </c>
      <c r="F7" s="110"/>
      <c r="G7" s="15"/>
      <c r="H7" s="47"/>
      <c r="I7" s="4"/>
      <c r="J7" s="118"/>
      <c r="K7" s="14"/>
      <c r="L7" s="186"/>
      <c r="M7" s="4"/>
      <c r="N7" s="115"/>
      <c r="O7" s="14"/>
      <c r="P7" s="186"/>
      <c r="Q7" s="4"/>
      <c r="R7" s="115"/>
      <c r="S7" s="14" t="s">
        <v>114</v>
      </c>
      <c r="T7" s="186"/>
      <c r="U7" s="4">
        <v>260</v>
      </c>
      <c r="V7" s="115"/>
      <c r="W7" s="14"/>
      <c r="X7" s="186"/>
      <c r="Y7" s="4"/>
      <c r="Z7" s="115"/>
    </row>
    <row r="8" spans="1:29" ht="21" customHeight="1">
      <c r="A8" s="498"/>
      <c r="B8" s="499"/>
      <c r="C8" s="14" t="s">
        <v>425</v>
      </c>
      <c r="D8" s="186" t="s">
        <v>501</v>
      </c>
      <c r="E8" s="45">
        <v>2610</v>
      </c>
      <c r="F8" s="110"/>
      <c r="G8" s="15"/>
      <c r="H8" s="47"/>
      <c r="I8" s="4"/>
      <c r="J8" s="118"/>
      <c r="K8" s="14"/>
      <c r="L8" s="186"/>
      <c r="M8" s="4"/>
      <c r="N8" s="115"/>
      <c r="O8" s="14"/>
      <c r="P8" s="186"/>
      <c r="Q8" s="4"/>
      <c r="R8" s="115"/>
      <c r="S8" s="14"/>
      <c r="T8" s="186"/>
      <c r="U8" s="4"/>
      <c r="V8" s="115"/>
      <c r="W8" s="14"/>
      <c r="X8" s="186"/>
      <c r="Y8" s="4"/>
      <c r="Z8" s="115"/>
    </row>
    <row r="9" spans="1:29" ht="21" customHeight="1">
      <c r="A9" s="498"/>
      <c r="B9" s="499"/>
      <c r="C9" s="33"/>
      <c r="D9" s="242"/>
      <c r="E9" s="22"/>
      <c r="F9" s="114"/>
      <c r="G9" s="54"/>
      <c r="H9" s="143"/>
      <c r="I9" s="22"/>
      <c r="J9" s="119"/>
      <c r="K9" s="33"/>
      <c r="L9" s="242"/>
      <c r="M9" s="22"/>
      <c r="N9" s="116"/>
      <c r="O9" s="33"/>
      <c r="P9" s="242"/>
      <c r="Q9" s="22"/>
      <c r="R9" s="116"/>
      <c r="S9" s="33"/>
      <c r="T9" s="242"/>
      <c r="U9" s="22"/>
      <c r="V9" s="116"/>
      <c r="W9" s="33"/>
      <c r="X9" s="242"/>
      <c r="Y9" s="22"/>
      <c r="Z9" s="116"/>
    </row>
    <row r="10" spans="1:29" ht="21" customHeight="1">
      <c r="A10" s="500"/>
      <c r="B10" s="501"/>
      <c r="C10" s="55"/>
      <c r="D10" s="177"/>
      <c r="E10" s="56"/>
      <c r="F10" s="56"/>
      <c r="G10" s="489" t="s">
        <v>522</v>
      </c>
      <c r="H10" s="476"/>
      <c r="I10" s="56">
        <f>SUM(E6:E9,I6:I9)</f>
        <v>4330</v>
      </c>
      <c r="J10" s="117">
        <f>SUM(F6:F9,J6:J9)</f>
        <v>0</v>
      </c>
      <c r="K10" s="475" t="s">
        <v>522</v>
      </c>
      <c r="L10" s="476"/>
      <c r="M10" s="56">
        <f>SUM(M6:M9)</f>
        <v>750</v>
      </c>
      <c r="N10" s="117">
        <f>SUM(N6:N9)</f>
        <v>0</v>
      </c>
      <c r="O10" s="475" t="s">
        <v>522</v>
      </c>
      <c r="P10" s="476"/>
      <c r="Q10" s="56">
        <f>SUM(Q6:Q9)</f>
        <v>130</v>
      </c>
      <c r="R10" s="117">
        <f>SUM(R6:R9)</f>
        <v>0</v>
      </c>
      <c r="S10" s="475" t="s">
        <v>522</v>
      </c>
      <c r="T10" s="476"/>
      <c r="U10" s="56">
        <f>SUM(U6:U9)</f>
        <v>530</v>
      </c>
      <c r="V10" s="117">
        <f>SUM(V6:V9)</f>
        <v>0</v>
      </c>
      <c r="W10" s="475" t="s">
        <v>522</v>
      </c>
      <c r="X10" s="476"/>
      <c r="Y10" s="56">
        <f>SUM(Y6:Y9)</f>
        <v>0</v>
      </c>
      <c r="Z10" s="117">
        <f>SUM(Z6:Z9)</f>
        <v>0</v>
      </c>
    </row>
    <row r="11" spans="1:29" ht="21" customHeight="1">
      <c r="A11" s="41"/>
      <c r="B11" s="41"/>
      <c r="C11" s="100" t="str">
        <f>A4&amp;"公表部数　計"</f>
        <v>速見郡公表部数　計</v>
      </c>
      <c r="D11" s="490">
        <f>SUM(I10,M10,Q10,U10,Y10)</f>
        <v>5740</v>
      </c>
      <c r="E11" s="490"/>
      <c r="F11" s="35" t="s">
        <v>90</v>
      </c>
      <c r="G11" s="34"/>
      <c r="H11" s="34"/>
      <c r="I11" s="35"/>
      <c r="J11" s="35"/>
      <c r="K11" s="34"/>
      <c r="L11" s="34"/>
      <c r="M11" s="35"/>
      <c r="N11" s="35"/>
      <c r="O11" s="34"/>
      <c r="P11" s="34"/>
      <c r="Q11" s="35"/>
      <c r="R11" s="35"/>
      <c r="S11" s="34"/>
      <c r="T11" s="34"/>
      <c r="U11" s="35"/>
      <c r="V11" s="26" t="str">
        <f>A4&amp;"　計"</f>
        <v>速見郡　計</v>
      </c>
      <c r="W11" s="113">
        <f>SUM(J10,N10,R10,V10,Z10)</f>
        <v>0</v>
      </c>
      <c r="X11" s="113"/>
      <c r="Y11" s="27" t="s">
        <v>90</v>
      </c>
      <c r="Z11" s="26" t="str">
        <f>COUNT(F6:F9,J6:J9,N6:N9,R6:R9,V6:V9,Z6:Z9)&amp;"エリア"</f>
        <v>0エリア</v>
      </c>
    </row>
    <row r="12" spans="1:29" ht="21" customHeight="1">
      <c r="A12" s="496" t="s">
        <v>96</v>
      </c>
      <c r="B12" s="497"/>
      <c r="C12" s="480" t="s">
        <v>84</v>
      </c>
      <c r="D12" s="481"/>
      <c r="E12" s="482"/>
      <c r="F12" s="482"/>
      <c r="G12" s="482"/>
      <c r="H12" s="482"/>
      <c r="I12" s="482"/>
      <c r="J12" s="484"/>
      <c r="K12" s="480" t="s">
        <v>85</v>
      </c>
      <c r="L12" s="481"/>
      <c r="M12" s="482"/>
      <c r="N12" s="483"/>
      <c r="O12" s="481" t="s">
        <v>86</v>
      </c>
      <c r="P12" s="481"/>
      <c r="Q12" s="482"/>
      <c r="R12" s="484"/>
      <c r="S12" s="480" t="s">
        <v>87</v>
      </c>
      <c r="T12" s="481"/>
      <c r="U12" s="482"/>
      <c r="V12" s="483"/>
      <c r="W12" s="480" t="s">
        <v>88</v>
      </c>
      <c r="X12" s="481"/>
      <c r="Y12" s="482"/>
      <c r="Z12" s="483"/>
    </row>
    <row r="13" spans="1:29" ht="21" customHeight="1">
      <c r="A13" s="498"/>
      <c r="B13" s="499"/>
      <c r="C13" s="48" t="s">
        <v>427</v>
      </c>
      <c r="D13" s="186" t="s">
        <v>506</v>
      </c>
      <c r="E13" s="50">
        <v>1180</v>
      </c>
      <c r="F13" s="298"/>
      <c r="G13" s="15" t="s">
        <v>430</v>
      </c>
      <c r="H13" s="47" t="s">
        <v>504</v>
      </c>
      <c r="I13" s="50">
        <v>450</v>
      </c>
      <c r="J13" s="173"/>
      <c r="K13" s="14"/>
      <c r="L13" s="197"/>
      <c r="M13" s="182"/>
      <c r="N13" s="115"/>
      <c r="O13" s="14"/>
      <c r="P13" s="186"/>
      <c r="Q13" s="4"/>
      <c r="R13" s="115"/>
      <c r="S13" s="14" t="s">
        <v>39</v>
      </c>
      <c r="T13" s="197"/>
      <c r="U13" s="52">
        <v>650</v>
      </c>
      <c r="V13" s="115"/>
      <c r="W13" s="14"/>
      <c r="X13" s="186"/>
      <c r="Y13" s="4"/>
      <c r="Z13" s="115"/>
    </row>
    <row r="14" spans="1:29" ht="21" customHeight="1">
      <c r="A14" s="498"/>
      <c r="B14" s="499"/>
      <c r="C14" s="14" t="s">
        <v>428</v>
      </c>
      <c r="D14" s="186" t="s">
        <v>506</v>
      </c>
      <c r="E14" s="45">
        <v>2330</v>
      </c>
      <c r="F14" s="298"/>
      <c r="G14" s="15" t="s">
        <v>431</v>
      </c>
      <c r="H14" s="47" t="s">
        <v>496</v>
      </c>
      <c r="I14" s="45">
        <v>940</v>
      </c>
      <c r="J14" s="173"/>
      <c r="K14" s="14"/>
      <c r="L14" s="186"/>
      <c r="M14" s="4"/>
      <c r="N14" s="115"/>
      <c r="O14" s="14"/>
      <c r="P14" s="186"/>
      <c r="Q14" s="4"/>
      <c r="R14" s="115"/>
      <c r="S14" s="14"/>
      <c r="T14" s="186"/>
      <c r="U14" s="4"/>
      <c r="V14" s="115"/>
      <c r="W14" s="14"/>
      <c r="X14" s="186"/>
      <c r="Y14" s="4"/>
      <c r="Z14" s="115"/>
    </row>
    <row r="15" spans="1:29" ht="21" customHeight="1">
      <c r="A15" s="498"/>
      <c r="B15" s="499"/>
      <c r="C15" s="14" t="s">
        <v>429</v>
      </c>
      <c r="D15" s="186" t="s">
        <v>507</v>
      </c>
      <c r="E15" s="45">
        <v>1530</v>
      </c>
      <c r="F15" s="298"/>
      <c r="G15" s="15" t="s">
        <v>432</v>
      </c>
      <c r="H15" s="47" t="s">
        <v>504</v>
      </c>
      <c r="I15" s="45">
        <v>240</v>
      </c>
      <c r="J15" s="173"/>
      <c r="K15" s="14"/>
      <c r="L15" s="186"/>
      <c r="M15" s="4"/>
      <c r="N15" s="115"/>
      <c r="O15" s="14"/>
      <c r="P15" s="186"/>
      <c r="Q15" s="4"/>
      <c r="R15" s="115"/>
      <c r="S15" s="14"/>
      <c r="T15" s="186"/>
      <c r="U15" s="4"/>
      <c r="V15" s="115"/>
      <c r="W15" s="14"/>
      <c r="X15" s="186"/>
      <c r="Y15" s="4"/>
      <c r="Z15" s="115"/>
    </row>
    <row r="16" spans="1:29" ht="21" customHeight="1">
      <c r="A16" s="498"/>
      <c r="B16" s="499"/>
      <c r="C16" s="14"/>
      <c r="D16" s="186"/>
      <c r="E16" s="45"/>
      <c r="F16" s="110"/>
      <c r="G16" s="15"/>
      <c r="H16" s="47"/>
      <c r="I16" s="4"/>
      <c r="J16" s="118"/>
      <c r="K16" s="14"/>
      <c r="L16" s="186"/>
      <c r="M16" s="4"/>
      <c r="N16" s="115"/>
      <c r="O16" s="14"/>
      <c r="P16" s="186"/>
      <c r="Q16" s="4"/>
      <c r="R16" s="115"/>
      <c r="S16" s="14"/>
      <c r="T16" s="186"/>
      <c r="U16" s="4"/>
      <c r="V16" s="115"/>
      <c r="W16" s="14"/>
      <c r="X16" s="186"/>
      <c r="Y16" s="4"/>
      <c r="Z16" s="115"/>
    </row>
    <row r="17" spans="1:26" ht="21" customHeight="1">
      <c r="A17" s="498"/>
      <c r="B17" s="499"/>
      <c r="C17" s="30"/>
      <c r="D17" s="263"/>
      <c r="E17" s="46"/>
      <c r="F17" s="133"/>
      <c r="G17" s="15"/>
      <c r="H17" s="47"/>
      <c r="I17" s="4"/>
      <c r="J17" s="118"/>
      <c r="K17" s="14"/>
      <c r="L17" s="186"/>
      <c r="M17" s="4"/>
      <c r="N17" s="115"/>
      <c r="O17" s="14"/>
      <c r="P17" s="186"/>
      <c r="Q17" s="4"/>
      <c r="R17" s="115"/>
      <c r="S17" s="14"/>
      <c r="T17" s="186"/>
      <c r="U17" s="4"/>
      <c r="V17" s="115"/>
      <c r="W17" s="14"/>
      <c r="X17" s="186"/>
      <c r="Y17" s="4"/>
      <c r="Z17" s="115"/>
    </row>
    <row r="18" spans="1:26" ht="21" customHeight="1">
      <c r="A18" s="498"/>
      <c r="B18" s="499"/>
      <c r="C18" s="502" t="s">
        <v>246</v>
      </c>
      <c r="D18" s="509"/>
      <c r="E18" s="509"/>
      <c r="F18" s="510"/>
      <c r="G18" s="17"/>
      <c r="H18" s="186"/>
      <c r="I18" s="4"/>
      <c r="J18" s="118"/>
      <c r="K18" s="14"/>
      <c r="L18" s="186"/>
      <c r="M18" s="4"/>
      <c r="N18" s="115"/>
      <c r="O18" s="14"/>
      <c r="P18" s="186"/>
      <c r="Q18" s="4"/>
      <c r="R18" s="115"/>
      <c r="S18" s="14"/>
      <c r="T18" s="186"/>
      <c r="U18" s="4"/>
      <c r="V18" s="115"/>
      <c r="W18" s="14"/>
      <c r="X18" s="186"/>
      <c r="Y18" s="4"/>
      <c r="Z18" s="115"/>
    </row>
    <row r="19" spans="1:26" ht="21" customHeight="1">
      <c r="A19" s="498"/>
      <c r="B19" s="499"/>
      <c r="C19" s="31" t="s">
        <v>433</v>
      </c>
      <c r="D19" s="197" t="s">
        <v>496</v>
      </c>
      <c r="E19" s="50">
        <v>330</v>
      </c>
      <c r="F19" s="302"/>
      <c r="G19" s="15"/>
      <c r="H19" s="47"/>
      <c r="I19" s="4"/>
      <c r="J19" s="118"/>
      <c r="K19" s="14"/>
      <c r="L19" s="186"/>
      <c r="M19" s="4"/>
      <c r="N19" s="115"/>
      <c r="O19" s="14"/>
      <c r="P19" s="186"/>
      <c r="Q19" s="4"/>
      <c r="R19" s="115"/>
      <c r="S19" s="14"/>
      <c r="T19" s="186"/>
      <c r="U19" s="4"/>
      <c r="V19" s="115"/>
      <c r="W19" s="14"/>
      <c r="X19" s="186"/>
      <c r="Y19" s="4"/>
      <c r="Z19" s="115"/>
    </row>
    <row r="20" spans="1:26" ht="21" customHeight="1">
      <c r="A20" s="498"/>
      <c r="B20" s="499"/>
      <c r="C20" s="33"/>
      <c r="D20" s="242"/>
      <c r="E20" s="22"/>
      <c r="F20" s="114"/>
      <c r="G20" s="54"/>
      <c r="H20" s="143"/>
      <c r="I20" s="22"/>
      <c r="J20" s="119"/>
      <c r="K20" s="33"/>
      <c r="L20" s="242"/>
      <c r="M20" s="22"/>
      <c r="N20" s="116"/>
      <c r="O20" s="33"/>
      <c r="P20" s="242"/>
      <c r="Q20" s="22"/>
      <c r="R20" s="116"/>
      <c r="S20" s="33"/>
      <c r="T20" s="242"/>
      <c r="U20" s="22"/>
      <c r="V20" s="116"/>
      <c r="W20" s="33"/>
      <c r="X20" s="242"/>
      <c r="Y20" s="22"/>
      <c r="Z20" s="116"/>
    </row>
    <row r="21" spans="1:26" ht="21" customHeight="1">
      <c r="A21" s="500"/>
      <c r="B21" s="501"/>
      <c r="C21" s="55"/>
      <c r="D21" s="177"/>
      <c r="E21" s="56"/>
      <c r="F21" s="57"/>
      <c r="G21" s="489" t="s">
        <v>522</v>
      </c>
      <c r="H21" s="476"/>
      <c r="I21" s="56">
        <f>SUM(E13:E20,I13:I20)</f>
        <v>7000</v>
      </c>
      <c r="J21" s="117">
        <f>SUM(F13:F20,J13:J20)</f>
        <v>0</v>
      </c>
      <c r="K21" s="475" t="s">
        <v>522</v>
      </c>
      <c r="L21" s="476"/>
      <c r="M21" s="56">
        <f>SUM(M13:M20)</f>
        <v>0</v>
      </c>
      <c r="N21" s="117">
        <f>SUM(N13:N20)</f>
        <v>0</v>
      </c>
      <c r="O21" s="475" t="s">
        <v>522</v>
      </c>
      <c r="P21" s="476"/>
      <c r="Q21" s="56">
        <f>SUM(Q13:Q20)</f>
        <v>0</v>
      </c>
      <c r="R21" s="117">
        <f>SUM(R13:R20)</f>
        <v>0</v>
      </c>
      <c r="S21" s="475" t="s">
        <v>522</v>
      </c>
      <c r="T21" s="476"/>
      <c r="U21" s="56">
        <f>SUM(U13:U20)</f>
        <v>650</v>
      </c>
      <c r="V21" s="117">
        <f>SUM(V13:V20)</f>
        <v>0</v>
      </c>
      <c r="W21" s="475" t="s">
        <v>522</v>
      </c>
      <c r="X21" s="476"/>
      <c r="Y21" s="56">
        <f>SUM(Y13:Y20)</f>
        <v>0</v>
      </c>
      <c r="Z21" s="117">
        <f>SUM(Z13:Z20)</f>
        <v>0</v>
      </c>
    </row>
    <row r="22" spans="1:26" ht="21" customHeight="1">
      <c r="A22" s="41"/>
      <c r="B22" s="41"/>
      <c r="C22" s="100" t="str">
        <f>A12&amp;"公表部数　計"</f>
        <v>杵築市公表部数　計</v>
      </c>
      <c r="D22" s="490">
        <f>SUM(I21,M21,Q21,U21,Y21)</f>
        <v>7650</v>
      </c>
      <c r="E22" s="490"/>
      <c r="F22" s="35" t="s">
        <v>90</v>
      </c>
      <c r="G22" s="34"/>
      <c r="H22" s="34"/>
      <c r="I22" s="35"/>
      <c r="J22" s="35"/>
      <c r="K22" s="34"/>
      <c r="L22" s="34"/>
      <c r="M22" s="35"/>
      <c r="N22" s="35"/>
      <c r="O22" s="34"/>
      <c r="P22" s="34"/>
      <c r="Q22" s="35"/>
      <c r="R22" s="35"/>
      <c r="S22" s="34"/>
      <c r="T22" s="34"/>
      <c r="U22" s="35"/>
      <c r="V22" s="26" t="str">
        <f>A12&amp;"　計"</f>
        <v>杵築市　計</v>
      </c>
      <c r="W22" s="113">
        <f>SUM(J21,N21,R21,V21,Z21)</f>
        <v>0</v>
      </c>
      <c r="X22" s="113"/>
      <c r="Y22" s="27" t="s">
        <v>90</v>
      </c>
      <c r="Z22" s="26" t="str">
        <f>COUNT(F13:F20,J13:J20,N13:N20,R13:R20,V13:V20,Z13:Z20)&amp;"エリア"</f>
        <v>0エリア</v>
      </c>
    </row>
    <row r="23" spans="1:26" ht="21" customHeight="1">
      <c r="A23" s="496" t="s">
        <v>247</v>
      </c>
      <c r="B23" s="497"/>
      <c r="C23" s="480" t="s">
        <v>84</v>
      </c>
      <c r="D23" s="481"/>
      <c r="E23" s="482"/>
      <c r="F23" s="482"/>
      <c r="G23" s="482"/>
      <c r="H23" s="482"/>
      <c r="I23" s="482"/>
      <c r="J23" s="484"/>
      <c r="K23" s="480" t="s">
        <v>85</v>
      </c>
      <c r="L23" s="481"/>
      <c r="M23" s="482"/>
      <c r="N23" s="483"/>
      <c r="O23" s="481" t="s">
        <v>86</v>
      </c>
      <c r="P23" s="481"/>
      <c r="Q23" s="482"/>
      <c r="R23" s="484"/>
      <c r="S23" s="480" t="s">
        <v>87</v>
      </c>
      <c r="T23" s="481"/>
      <c r="U23" s="482"/>
      <c r="V23" s="483"/>
      <c r="W23" s="480" t="s">
        <v>88</v>
      </c>
      <c r="X23" s="481"/>
      <c r="Y23" s="482"/>
      <c r="Z23" s="483"/>
    </row>
    <row r="24" spans="1:26" ht="21" customHeight="1">
      <c r="A24" s="498"/>
      <c r="B24" s="499"/>
      <c r="C24" s="48" t="s">
        <v>435</v>
      </c>
      <c r="D24" s="186" t="s">
        <v>496</v>
      </c>
      <c r="E24" s="52">
        <v>910</v>
      </c>
      <c r="F24" s="164"/>
      <c r="G24" s="102" t="s">
        <v>439</v>
      </c>
      <c r="H24" s="102" t="s">
        <v>506</v>
      </c>
      <c r="I24" s="52">
        <v>750</v>
      </c>
      <c r="J24" s="298"/>
      <c r="K24" s="14"/>
      <c r="L24" s="186"/>
      <c r="M24" s="241"/>
      <c r="N24" s="115"/>
      <c r="O24" s="14"/>
      <c r="P24" s="186"/>
      <c r="Q24" s="4"/>
      <c r="R24" s="115"/>
      <c r="S24" s="14" t="s">
        <v>41</v>
      </c>
      <c r="T24" s="186"/>
      <c r="U24" s="4">
        <v>10</v>
      </c>
      <c r="V24" s="115"/>
      <c r="W24" s="14"/>
      <c r="X24" s="186"/>
      <c r="Y24" s="4"/>
      <c r="Z24" s="115"/>
    </row>
    <row r="25" spans="1:26" ht="21" customHeight="1">
      <c r="A25" s="498"/>
      <c r="B25" s="499"/>
      <c r="C25" s="48" t="s">
        <v>436</v>
      </c>
      <c r="D25" s="186" t="s">
        <v>496</v>
      </c>
      <c r="E25" s="4">
        <v>280</v>
      </c>
      <c r="F25" s="164"/>
      <c r="G25" s="47" t="s">
        <v>440</v>
      </c>
      <c r="H25" s="47" t="s">
        <v>496</v>
      </c>
      <c r="I25" s="4">
        <v>960</v>
      </c>
      <c r="J25" s="298"/>
      <c r="K25" s="14"/>
      <c r="L25" s="186"/>
      <c r="M25" s="4"/>
      <c r="N25" s="115"/>
      <c r="O25" s="14"/>
      <c r="P25" s="186"/>
      <c r="Q25" s="4"/>
      <c r="R25" s="115"/>
      <c r="S25" s="14" t="s">
        <v>42</v>
      </c>
      <c r="T25" s="186"/>
      <c r="U25" s="4">
        <v>50</v>
      </c>
      <c r="V25" s="115"/>
      <c r="W25" s="14"/>
      <c r="X25" s="186"/>
      <c r="Y25" s="4"/>
      <c r="Z25" s="115"/>
    </row>
    <row r="26" spans="1:26" ht="21" customHeight="1">
      <c r="A26" s="498"/>
      <c r="B26" s="499"/>
      <c r="C26" s="48" t="s">
        <v>437</v>
      </c>
      <c r="D26" s="186" t="s">
        <v>496</v>
      </c>
      <c r="E26" s="4">
        <v>270</v>
      </c>
      <c r="F26" s="164"/>
      <c r="G26" s="47" t="s">
        <v>441</v>
      </c>
      <c r="H26" s="47" t="s">
        <v>504</v>
      </c>
      <c r="I26" s="4">
        <v>560</v>
      </c>
      <c r="J26" s="298"/>
      <c r="K26" s="14"/>
      <c r="L26" s="186"/>
      <c r="M26" s="4"/>
      <c r="N26" s="115"/>
      <c r="O26" s="14"/>
      <c r="P26" s="186"/>
      <c r="Q26" s="4"/>
      <c r="R26" s="115"/>
      <c r="S26" s="14" t="s">
        <v>40</v>
      </c>
      <c r="T26" s="186"/>
      <c r="U26" s="4">
        <v>80</v>
      </c>
      <c r="V26" s="115"/>
      <c r="W26" s="14"/>
      <c r="X26" s="186"/>
      <c r="Y26" s="4"/>
      <c r="Z26" s="115"/>
    </row>
    <row r="27" spans="1:26" ht="21" customHeight="1">
      <c r="A27" s="498"/>
      <c r="B27" s="499"/>
      <c r="C27" s="48" t="s">
        <v>438</v>
      </c>
      <c r="D27" s="186" t="s">
        <v>504</v>
      </c>
      <c r="E27" s="4">
        <v>570</v>
      </c>
      <c r="F27" s="164"/>
      <c r="G27" s="47" t="s">
        <v>442</v>
      </c>
      <c r="H27" s="47" t="s">
        <v>509</v>
      </c>
      <c r="I27" s="4">
        <v>380</v>
      </c>
      <c r="J27" s="298"/>
      <c r="K27" s="14"/>
      <c r="L27" s="186"/>
      <c r="M27" s="4"/>
      <c r="N27" s="115"/>
      <c r="O27" s="14"/>
      <c r="P27" s="186"/>
      <c r="Q27" s="4"/>
      <c r="R27" s="115"/>
      <c r="S27" s="14"/>
      <c r="T27" s="186"/>
      <c r="U27" s="4"/>
      <c r="V27" s="115"/>
      <c r="W27" s="14"/>
      <c r="X27" s="186"/>
      <c r="Y27" s="4"/>
      <c r="Z27" s="115"/>
    </row>
    <row r="28" spans="1:26" ht="21" customHeight="1">
      <c r="A28" s="498"/>
      <c r="B28" s="499"/>
      <c r="C28" s="48" t="s">
        <v>434</v>
      </c>
      <c r="D28" s="186" t="s">
        <v>508</v>
      </c>
      <c r="E28" s="4">
        <v>1540</v>
      </c>
      <c r="F28" s="298"/>
      <c r="G28" s="47" t="s">
        <v>443</v>
      </c>
      <c r="H28" s="47" t="s">
        <v>506</v>
      </c>
      <c r="I28" s="4">
        <v>1130</v>
      </c>
      <c r="J28" s="298"/>
      <c r="K28" s="14"/>
      <c r="L28" s="186"/>
      <c r="M28" s="4"/>
      <c r="N28" s="115"/>
      <c r="O28" s="14"/>
      <c r="P28" s="186"/>
      <c r="Q28" s="4"/>
      <c r="R28" s="115"/>
      <c r="S28" s="14"/>
      <c r="T28" s="186"/>
      <c r="U28" s="4"/>
      <c r="V28" s="115"/>
      <c r="W28" s="14"/>
      <c r="X28" s="186"/>
      <c r="Y28" s="4"/>
      <c r="Z28" s="115"/>
    </row>
    <row r="29" spans="1:26" ht="21" customHeight="1">
      <c r="A29" s="498"/>
      <c r="B29" s="499"/>
      <c r="C29" s="48"/>
      <c r="D29" s="186"/>
      <c r="E29" s="45"/>
      <c r="F29" s="110"/>
      <c r="G29" s="47"/>
      <c r="H29" s="47"/>
      <c r="I29" s="45"/>
      <c r="J29" s="110"/>
      <c r="K29" s="14"/>
      <c r="L29" s="186"/>
      <c r="M29" s="4"/>
      <c r="N29" s="115"/>
      <c r="O29" s="14"/>
      <c r="P29" s="186"/>
      <c r="Q29" s="4"/>
      <c r="R29" s="115"/>
      <c r="S29" s="14"/>
      <c r="T29" s="186"/>
      <c r="U29" s="4"/>
      <c r="V29" s="115"/>
      <c r="W29" s="14"/>
      <c r="X29" s="186"/>
      <c r="Y29" s="4"/>
      <c r="Z29" s="115"/>
    </row>
    <row r="30" spans="1:26" ht="21" customHeight="1">
      <c r="A30" s="498"/>
      <c r="B30" s="499"/>
      <c r="C30" s="33"/>
      <c r="D30" s="242"/>
      <c r="E30" s="43"/>
      <c r="F30" s="114"/>
      <c r="G30" s="54"/>
      <c r="H30" s="143"/>
      <c r="I30" s="22"/>
      <c r="J30" s="114"/>
      <c r="K30" s="33"/>
      <c r="L30" s="242"/>
      <c r="M30" s="22"/>
      <c r="N30" s="116"/>
      <c r="O30" s="33"/>
      <c r="P30" s="242"/>
      <c r="Q30" s="22"/>
      <c r="R30" s="116"/>
      <c r="S30" s="33"/>
      <c r="T30" s="242"/>
      <c r="U30" s="22"/>
      <c r="V30" s="116"/>
      <c r="W30" s="33"/>
      <c r="X30" s="242"/>
      <c r="Y30" s="22"/>
      <c r="Z30" s="116"/>
    </row>
    <row r="31" spans="1:26" ht="21" customHeight="1">
      <c r="A31" s="500"/>
      <c r="B31" s="501"/>
      <c r="C31" s="55"/>
      <c r="D31" s="177"/>
      <c r="E31" s="56"/>
      <c r="F31" s="134"/>
      <c r="G31" s="489" t="s">
        <v>522</v>
      </c>
      <c r="H31" s="476"/>
      <c r="I31" s="56">
        <f>SUM(E24:E30,I24:I30)</f>
        <v>7350</v>
      </c>
      <c r="J31" s="117">
        <f>SUM(F24:F30,J24:J30)</f>
        <v>0</v>
      </c>
      <c r="K31" s="475" t="s">
        <v>522</v>
      </c>
      <c r="L31" s="476"/>
      <c r="M31" s="56">
        <f>SUM(M24:M30)</f>
        <v>0</v>
      </c>
      <c r="N31" s="117">
        <f>SUM(N24:N30)</f>
        <v>0</v>
      </c>
      <c r="O31" s="475" t="s">
        <v>522</v>
      </c>
      <c r="P31" s="476"/>
      <c r="Q31" s="56">
        <f>SUM(Q24:Q30)</f>
        <v>0</v>
      </c>
      <c r="R31" s="117">
        <f>SUM(R24:R30)</f>
        <v>0</v>
      </c>
      <c r="S31" s="475" t="s">
        <v>522</v>
      </c>
      <c r="T31" s="476"/>
      <c r="U31" s="56">
        <f>SUM(U24:U30)</f>
        <v>140</v>
      </c>
      <c r="V31" s="117">
        <f>SUM(V24:V30)</f>
        <v>0</v>
      </c>
      <c r="W31" s="475" t="s">
        <v>522</v>
      </c>
      <c r="X31" s="476"/>
      <c r="Y31" s="56">
        <f>SUM(Y24:Y30)</f>
        <v>0</v>
      </c>
      <c r="Z31" s="117">
        <f>SUM(Z24:Z30)</f>
        <v>0</v>
      </c>
    </row>
    <row r="32" spans="1:26" ht="21" customHeight="1">
      <c r="A32" s="42"/>
      <c r="B32" s="42"/>
      <c r="C32" s="98" t="str">
        <f>A23&amp;"公表部数　計"</f>
        <v>国東市公表部数　計</v>
      </c>
      <c r="D32" s="490">
        <f>SUM(I31,M31,Q31,U31,Y31)</f>
        <v>7490</v>
      </c>
      <c r="E32" s="490"/>
      <c r="F32" s="348" t="s">
        <v>90</v>
      </c>
      <c r="G32" s="38"/>
      <c r="H32" s="38"/>
      <c r="I32" s="348"/>
      <c r="J32" s="348"/>
      <c r="K32" s="38"/>
      <c r="L32" s="38"/>
      <c r="M32" s="348"/>
      <c r="N32" s="348"/>
      <c r="O32" s="38"/>
      <c r="P32" s="38"/>
      <c r="Q32" s="348"/>
      <c r="R32" s="348"/>
      <c r="S32" s="38"/>
      <c r="T32" s="38"/>
      <c r="U32" s="348"/>
      <c r="V32" s="26" t="str">
        <f>A23&amp;"　計"</f>
        <v>国東市　計</v>
      </c>
      <c r="W32" s="113">
        <f>SUM(J31,N31,R31,V31,Z31)</f>
        <v>0</v>
      </c>
      <c r="X32" s="113"/>
      <c r="Y32" s="27" t="s">
        <v>90</v>
      </c>
      <c r="Z32" s="26" t="str">
        <f>COUNT(F24:F30,J24:J30,N24:N30,R24:R30,V24:V30,Z24:Z30)&amp;"エリア"</f>
        <v>0エリア</v>
      </c>
    </row>
    <row r="33" spans="1:29" ht="21" customHeight="1">
      <c r="A33" s="496" t="s">
        <v>97</v>
      </c>
      <c r="B33" s="497"/>
      <c r="C33" s="480" t="s">
        <v>84</v>
      </c>
      <c r="D33" s="481"/>
      <c r="E33" s="482"/>
      <c r="F33" s="482"/>
      <c r="G33" s="482"/>
      <c r="H33" s="482"/>
      <c r="I33" s="482"/>
      <c r="J33" s="484"/>
      <c r="K33" s="480" t="s">
        <v>85</v>
      </c>
      <c r="L33" s="481"/>
      <c r="M33" s="482"/>
      <c r="N33" s="483"/>
      <c r="O33" s="481" t="s">
        <v>86</v>
      </c>
      <c r="P33" s="481"/>
      <c r="Q33" s="482"/>
      <c r="R33" s="484"/>
      <c r="S33" s="480" t="s">
        <v>87</v>
      </c>
      <c r="T33" s="481"/>
      <c r="U33" s="482"/>
      <c r="V33" s="483"/>
      <c r="W33" s="480" t="s">
        <v>88</v>
      </c>
      <c r="X33" s="481"/>
      <c r="Y33" s="482"/>
      <c r="Z33" s="483"/>
    </row>
    <row r="34" spans="1:29" ht="21" customHeight="1">
      <c r="A34" s="498"/>
      <c r="B34" s="499"/>
      <c r="C34" s="14" t="s">
        <v>444</v>
      </c>
      <c r="D34" s="186" t="s">
        <v>496</v>
      </c>
      <c r="E34" s="351">
        <v>390</v>
      </c>
      <c r="F34" s="110"/>
      <c r="G34" s="15"/>
      <c r="H34" s="266"/>
      <c r="I34" s="50"/>
      <c r="J34" s="110"/>
      <c r="K34" s="14"/>
      <c r="L34" s="186"/>
      <c r="M34" s="183"/>
      <c r="N34" s="115"/>
      <c r="O34" s="14"/>
      <c r="P34" s="186"/>
      <c r="Q34" s="4"/>
      <c r="R34" s="115"/>
      <c r="S34" s="14"/>
      <c r="T34" s="186"/>
      <c r="U34" s="4"/>
      <c r="V34" s="115"/>
      <c r="W34" s="14"/>
      <c r="X34" s="186"/>
      <c r="Y34" s="4"/>
      <c r="Z34" s="115"/>
    </row>
    <row r="35" spans="1:29" ht="21" customHeight="1">
      <c r="A35" s="498"/>
      <c r="B35" s="499"/>
      <c r="C35" s="33"/>
      <c r="D35" s="242"/>
      <c r="E35" s="43"/>
      <c r="F35" s="114"/>
      <c r="G35" s="54"/>
      <c r="H35" s="143"/>
      <c r="I35" s="43"/>
      <c r="J35" s="114"/>
      <c r="K35" s="33"/>
      <c r="L35" s="242"/>
      <c r="M35" s="22"/>
      <c r="N35" s="116"/>
      <c r="O35" s="33"/>
      <c r="P35" s="242"/>
      <c r="Q35" s="22"/>
      <c r="R35" s="116"/>
      <c r="S35" s="33"/>
      <c r="T35" s="242"/>
      <c r="U35" s="22"/>
      <c r="V35" s="116"/>
      <c r="W35" s="33"/>
      <c r="X35" s="242"/>
      <c r="Y35" s="22"/>
      <c r="Z35" s="116"/>
    </row>
    <row r="36" spans="1:29" ht="21" customHeight="1">
      <c r="A36" s="500"/>
      <c r="B36" s="501"/>
      <c r="C36" s="55"/>
      <c r="D36" s="177"/>
      <c r="E36" s="56"/>
      <c r="F36" s="57"/>
      <c r="G36" s="489" t="s">
        <v>522</v>
      </c>
      <c r="H36" s="476"/>
      <c r="I36" s="56">
        <f>SUM(E34:E35,I34:I35)</f>
        <v>390</v>
      </c>
      <c r="J36" s="117">
        <f>SUM(F34:F35,J34:J35)</f>
        <v>0</v>
      </c>
      <c r="K36" s="475" t="s">
        <v>522</v>
      </c>
      <c r="L36" s="476"/>
      <c r="M36" s="56">
        <f>SUM(M34:M35)</f>
        <v>0</v>
      </c>
      <c r="N36" s="117">
        <f>SUM(N34:N35)</f>
        <v>0</v>
      </c>
      <c r="O36" s="475" t="s">
        <v>522</v>
      </c>
      <c r="P36" s="476"/>
      <c r="Q36" s="56">
        <f>SUM(Q34:Q35)</f>
        <v>0</v>
      </c>
      <c r="R36" s="117">
        <f>SUM(R34:R35)</f>
        <v>0</v>
      </c>
      <c r="S36" s="475" t="s">
        <v>522</v>
      </c>
      <c r="T36" s="476"/>
      <c r="U36" s="56">
        <f>SUM(U34:U35)</f>
        <v>0</v>
      </c>
      <c r="V36" s="117">
        <f>SUM(V34:V35)</f>
        <v>0</v>
      </c>
      <c r="W36" s="475" t="s">
        <v>522</v>
      </c>
      <c r="X36" s="476"/>
      <c r="Y36" s="56">
        <f>SUM(Y34:Y35)</f>
        <v>0</v>
      </c>
      <c r="Z36" s="117">
        <f>SUM(Z34:Z35)</f>
        <v>0</v>
      </c>
    </row>
    <row r="37" spans="1:29" ht="21" customHeight="1">
      <c r="A37" s="42"/>
      <c r="B37" s="42"/>
      <c r="C37" s="98" t="str">
        <f>A33&amp;"公表部数　計"</f>
        <v>東国東郡公表部数　計</v>
      </c>
      <c r="D37" s="474">
        <f>SUM(I36,M36,Q36,U36,Y36)</f>
        <v>390</v>
      </c>
      <c r="E37" s="474"/>
      <c r="F37" s="348" t="s">
        <v>90</v>
      </c>
      <c r="G37" s="38"/>
      <c r="H37" s="38"/>
      <c r="I37" s="348"/>
      <c r="J37" s="348"/>
      <c r="K37" s="38"/>
      <c r="L37" s="38"/>
      <c r="M37" s="348"/>
      <c r="N37" s="348"/>
      <c r="O37" s="38"/>
      <c r="P37" s="38"/>
      <c r="Q37" s="348"/>
      <c r="R37" s="348"/>
      <c r="S37" s="38"/>
      <c r="T37" s="38"/>
      <c r="U37" s="348"/>
      <c r="V37" s="26" t="str">
        <f>A33&amp;"　計"</f>
        <v>東国東郡　計</v>
      </c>
      <c r="W37" s="113">
        <f>SUM(J36,N36,R36,V36,Z36)</f>
        <v>0</v>
      </c>
      <c r="X37" s="113"/>
      <c r="Y37" s="27" t="s">
        <v>90</v>
      </c>
      <c r="Z37" s="26" t="str">
        <f>COUNT(F34:F35,J34:J35,N34:N35,R34:R35,V34:V35,Z34:Z35)&amp;"エリア"</f>
        <v>0エリア</v>
      </c>
    </row>
    <row r="38" spans="1:29">
      <c r="A38" s="28"/>
      <c r="B38" s="28"/>
      <c r="C38" s="24"/>
      <c r="D38" s="24"/>
      <c r="E38" s="25"/>
      <c r="F38" s="25"/>
      <c r="G38" s="24"/>
      <c r="H38" s="24"/>
      <c r="I38" s="25"/>
      <c r="J38" s="25"/>
      <c r="K38" s="24"/>
      <c r="L38" s="24"/>
      <c r="M38" s="25"/>
      <c r="N38" s="25"/>
      <c r="O38" s="24"/>
      <c r="P38" s="24"/>
      <c r="Q38" s="25"/>
      <c r="R38" s="25"/>
      <c r="S38" s="24"/>
      <c r="T38" s="24"/>
      <c r="U38" s="25"/>
      <c r="V38" s="25"/>
      <c r="W38" s="24"/>
      <c r="X38" s="24"/>
      <c r="Y38" s="25"/>
      <c r="Z38" s="334" t="s">
        <v>702</v>
      </c>
      <c r="AA38" s="24"/>
      <c r="AB38" s="25"/>
      <c r="AC38" s="29"/>
    </row>
    <row r="39" spans="1:29" ht="21" customHeight="1">
      <c r="A39" s="138" t="s">
        <v>588</v>
      </c>
      <c r="B39" s="28"/>
      <c r="C39" s="24"/>
      <c r="D39" s="24"/>
      <c r="E39" s="25"/>
      <c r="F39" s="25"/>
      <c r="G39" s="24"/>
      <c r="H39" s="24"/>
      <c r="I39" s="25"/>
      <c r="J39" s="25"/>
      <c r="K39" s="24"/>
      <c r="L39" s="24"/>
      <c r="M39" s="25"/>
      <c r="N39" s="25"/>
      <c r="O39" s="24"/>
      <c r="P39" s="24"/>
      <c r="Q39" s="25"/>
      <c r="R39" s="25"/>
      <c r="S39" s="24"/>
      <c r="T39" s="24"/>
      <c r="U39" s="25"/>
      <c r="V39" s="25"/>
      <c r="W39" s="24"/>
      <c r="X39" s="24"/>
      <c r="Y39" s="25"/>
      <c r="Z39" s="139" t="s">
        <v>701</v>
      </c>
      <c r="AA39" s="24"/>
      <c r="AB39" s="25"/>
      <c r="AC39" s="25"/>
    </row>
    <row r="40" spans="1:29" s="7" customFormat="1" ht="15" customHeight="1">
      <c r="A40" s="8"/>
      <c r="B40" s="8"/>
      <c r="C40" s="12"/>
      <c r="D40" s="12"/>
      <c r="E40" s="39"/>
      <c r="F40" s="39"/>
      <c r="G40" s="12"/>
      <c r="H40" s="12"/>
      <c r="I40" s="39"/>
      <c r="J40" s="39"/>
      <c r="K40" s="12"/>
      <c r="L40" s="12"/>
      <c r="M40" s="39"/>
      <c r="N40" s="39"/>
      <c r="O40" s="12"/>
      <c r="P40" s="12"/>
      <c r="Q40" s="39"/>
      <c r="R40" s="39"/>
      <c r="S40" s="12"/>
      <c r="T40" s="12"/>
      <c r="U40" s="39"/>
      <c r="V40" s="39"/>
      <c r="W40" s="12"/>
      <c r="X40" s="12"/>
      <c r="Y40" s="39"/>
      <c r="Z40" s="39"/>
    </row>
    <row r="42" spans="1:29" s="7" customFormat="1">
      <c r="A42" s="8"/>
      <c r="B42" s="8"/>
      <c r="C42" s="12"/>
      <c r="D42" s="12"/>
      <c r="E42" s="39"/>
      <c r="F42" s="39"/>
      <c r="G42" s="12"/>
      <c r="H42" s="12"/>
      <c r="I42" s="39"/>
      <c r="J42" s="39"/>
      <c r="K42" s="12"/>
      <c r="L42" s="12"/>
      <c r="M42" s="39"/>
      <c r="N42" s="39"/>
      <c r="O42" s="12"/>
      <c r="P42" s="12"/>
      <c r="Q42" s="39"/>
      <c r="R42" s="39"/>
      <c r="S42" s="12"/>
      <c r="T42" s="12"/>
      <c r="U42" s="39"/>
      <c r="V42" s="39"/>
      <c r="W42" s="12"/>
      <c r="X42" s="12"/>
      <c r="Y42" s="39"/>
      <c r="Z42" s="39"/>
    </row>
    <row r="43" spans="1:29" s="7" customFormat="1">
      <c r="A43" s="8"/>
      <c r="B43" s="8"/>
      <c r="C43" s="12"/>
      <c r="D43" s="12"/>
      <c r="E43" s="39"/>
      <c r="F43" s="39"/>
      <c r="G43" s="12"/>
      <c r="H43" s="12"/>
      <c r="I43" s="39"/>
      <c r="J43" s="39"/>
      <c r="K43" s="12"/>
      <c r="L43" s="12"/>
      <c r="M43" s="39"/>
      <c r="N43" s="39"/>
      <c r="O43" s="12"/>
      <c r="P43" s="12"/>
      <c r="Q43" s="39"/>
      <c r="R43" s="39"/>
      <c r="S43" s="12"/>
      <c r="T43" s="12"/>
      <c r="U43" s="39"/>
      <c r="V43" s="39"/>
      <c r="W43" s="12"/>
      <c r="X43" s="12"/>
      <c r="Y43" s="39"/>
      <c r="Z43" s="39"/>
    </row>
    <row r="44" spans="1:29" s="7" customFormat="1">
      <c r="A44" s="8"/>
      <c r="B44" s="8"/>
      <c r="C44" s="12"/>
      <c r="D44" s="12"/>
      <c r="E44" s="39"/>
      <c r="F44" s="39"/>
      <c r="G44" s="12"/>
      <c r="H44" s="12"/>
      <c r="I44" s="39"/>
      <c r="J44" s="39"/>
      <c r="K44" s="12"/>
      <c r="L44" s="12"/>
      <c r="M44" s="39"/>
      <c r="N44" s="39"/>
      <c r="O44" s="12"/>
      <c r="P44" s="12"/>
      <c r="Q44" s="39"/>
      <c r="R44" s="39"/>
      <c r="S44" s="12"/>
      <c r="T44" s="12"/>
      <c r="U44" s="39"/>
      <c r="V44" s="39"/>
      <c r="W44" s="12"/>
      <c r="X44" s="12"/>
      <c r="Y44" s="39"/>
      <c r="Z44" s="39"/>
    </row>
    <row r="45" spans="1:29" s="7" customFormat="1">
      <c r="A45" s="8"/>
      <c r="B45" s="8"/>
      <c r="C45" s="12"/>
      <c r="D45" s="12"/>
      <c r="E45" s="39"/>
      <c r="F45" s="39"/>
      <c r="G45" s="12"/>
      <c r="H45" s="12"/>
      <c r="I45" s="39"/>
      <c r="J45" s="39"/>
      <c r="K45" s="12"/>
      <c r="L45" s="12"/>
      <c r="M45" s="39"/>
      <c r="N45" s="39"/>
      <c r="O45" s="12"/>
      <c r="P45" s="12"/>
      <c r="Q45" s="39"/>
      <c r="R45" s="39"/>
      <c r="S45" s="12"/>
      <c r="T45" s="12"/>
      <c r="U45" s="39"/>
      <c r="V45" s="39"/>
      <c r="W45" s="12"/>
      <c r="X45" s="12"/>
      <c r="Y45" s="39"/>
      <c r="Z45" s="39"/>
    </row>
    <row r="46" spans="1:29" s="7" customFormat="1">
      <c r="A46" s="8"/>
      <c r="B46" s="8"/>
      <c r="C46" s="12"/>
      <c r="D46" s="12"/>
      <c r="E46" s="39"/>
      <c r="F46" s="39"/>
      <c r="G46" s="12"/>
      <c r="H46" s="12"/>
      <c r="I46" s="39"/>
      <c r="J46" s="39"/>
      <c r="K46" s="12"/>
      <c r="L46" s="12"/>
      <c r="M46" s="39"/>
      <c r="N46" s="39"/>
      <c r="O46" s="12"/>
      <c r="P46" s="12"/>
      <c r="Q46" s="39"/>
      <c r="R46" s="39"/>
      <c r="S46" s="12"/>
      <c r="T46" s="12"/>
      <c r="U46" s="39"/>
      <c r="V46" s="39"/>
      <c r="W46" s="12"/>
      <c r="X46" s="12"/>
      <c r="Y46" s="39"/>
      <c r="Z46" s="39"/>
    </row>
    <row r="47" spans="1:29" s="7" customFormat="1">
      <c r="A47" s="8"/>
      <c r="B47" s="8"/>
      <c r="C47" s="12"/>
      <c r="D47" s="12"/>
      <c r="E47" s="39"/>
      <c r="F47" s="39"/>
      <c r="G47" s="12"/>
      <c r="H47" s="12"/>
      <c r="I47" s="39"/>
      <c r="J47" s="39"/>
      <c r="K47" s="12"/>
      <c r="L47" s="12"/>
      <c r="M47" s="39"/>
      <c r="N47" s="39"/>
      <c r="O47" s="12"/>
      <c r="P47" s="12"/>
      <c r="Q47" s="39"/>
      <c r="R47" s="39"/>
      <c r="S47" s="12"/>
      <c r="T47" s="12"/>
      <c r="U47" s="39"/>
      <c r="V47" s="39"/>
      <c r="W47" s="12"/>
      <c r="X47" s="12"/>
      <c r="Y47" s="39"/>
      <c r="Z47" s="39"/>
    </row>
    <row r="48" spans="1:29" s="7" customFormat="1">
      <c r="A48" s="8"/>
      <c r="B48" s="8"/>
      <c r="C48" s="12"/>
      <c r="D48" s="12"/>
      <c r="E48" s="39"/>
      <c r="F48" s="39"/>
      <c r="G48" s="12"/>
      <c r="H48" s="12"/>
      <c r="I48" s="39"/>
      <c r="J48" s="39"/>
      <c r="K48" s="12"/>
      <c r="L48" s="12"/>
      <c r="M48" s="39"/>
      <c r="N48" s="39"/>
      <c r="O48" s="12"/>
      <c r="P48" s="12"/>
      <c r="Q48" s="39"/>
      <c r="R48" s="39"/>
      <c r="S48" s="12"/>
      <c r="T48" s="12"/>
      <c r="U48" s="39"/>
      <c r="V48" s="39"/>
      <c r="W48" s="12"/>
      <c r="X48" s="12"/>
      <c r="Y48" s="39"/>
      <c r="Z48" s="39"/>
    </row>
    <row r="49" spans="1:26" s="7" customFormat="1">
      <c r="A49" s="8"/>
      <c r="B49" s="8"/>
      <c r="C49" s="12"/>
      <c r="D49" s="12"/>
      <c r="E49" s="39"/>
      <c r="F49" s="39"/>
      <c r="G49" s="12"/>
      <c r="H49" s="12"/>
      <c r="I49" s="39"/>
      <c r="J49" s="39"/>
      <c r="K49" s="12"/>
      <c r="L49" s="12"/>
      <c r="M49" s="39"/>
      <c r="N49" s="39"/>
      <c r="O49" s="12"/>
      <c r="P49" s="12"/>
      <c r="Q49" s="39"/>
      <c r="R49" s="39"/>
      <c r="S49" s="12"/>
      <c r="T49" s="12"/>
      <c r="U49" s="39"/>
      <c r="V49" s="39"/>
      <c r="W49" s="12"/>
      <c r="X49" s="12"/>
      <c r="Y49" s="39"/>
      <c r="Z49" s="39"/>
    </row>
  </sheetData>
  <customSheetViews>
    <customSheetView guid="{684D358C-28C4-40BE-A0DA-CF571A586D60}" scale="90" showPageBreaks="1" showGridLines="0" zeroValues="0" fitToPage="1">
      <selection activeCell="U26" sqref="U2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69">
    <mergeCell ref="F1:H1"/>
    <mergeCell ref="W2:Y2"/>
    <mergeCell ref="W1:Y1"/>
    <mergeCell ref="A12:B21"/>
    <mergeCell ref="C18:F18"/>
    <mergeCell ref="W4:Z4"/>
    <mergeCell ref="O4:R4"/>
    <mergeCell ref="S4:V4"/>
    <mergeCell ref="A1:E1"/>
    <mergeCell ref="A2:E2"/>
    <mergeCell ref="A4:B10"/>
    <mergeCell ref="C4:J4"/>
    <mergeCell ref="K4:N4"/>
    <mergeCell ref="I1:J1"/>
    <mergeCell ref="I2:J2"/>
    <mergeCell ref="F2:H2"/>
    <mergeCell ref="A33:B36"/>
    <mergeCell ref="C33:J33"/>
    <mergeCell ref="K33:N33"/>
    <mergeCell ref="C12:J12"/>
    <mergeCell ref="A23:B31"/>
    <mergeCell ref="C23:J23"/>
    <mergeCell ref="K23:N23"/>
    <mergeCell ref="K12:N12"/>
    <mergeCell ref="G21:H21"/>
    <mergeCell ref="K21:L21"/>
    <mergeCell ref="L1:O1"/>
    <mergeCell ref="P1:S1"/>
    <mergeCell ref="T1:V1"/>
    <mergeCell ref="L2:O2"/>
    <mergeCell ref="P2:S2"/>
    <mergeCell ref="T2:V2"/>
    <mergeCell ref="W5:X5"/>
    <mergeCell ref="S5:T5"/>
    <mergeCell ref="O5:P5"/>
    <mergeCell ref="K5:L5"/>
    <mergeCell ref="G5:H5"/>
    <mergeCell ref="C5:D5"/>
    <mergeCell ref="G10:H10"/>
    <mergeCell ref="K10:L10"/>
    <mergeCell ref="O10:P10"/>
    <mergeCell ref="S10:T10"/>
    <mergeCell ref="W10:X10"/>
    <mergeCell ref="W36:X36"/>
    <mergeCell ref="W31:X31"/>
    <mergeCell ref="S31:T31"/>
    <mergeCell ref="S36:T36"/>
    <mergeCell ref="S21:T21"/>
    <mergeCell ref="W21:X21"/>
    <mergeCell ref="S33:V33"/>
    <mergeCell ref="W33:Z33"/>
    <mergeCell ref="W12:Z12"/>
    <mergeCell ref="S12:V12"/>
    <mergeCell ref="S23:V23"/>
    <mergeCell ref="W23:Z23"/>
    <mergeCell ref="D37:E37"/>
    <mergeCell ref="D32:E32"/>
    <mergeCell ref="D22:E22"/>
    <mergeCell ref="D11:E11"/>
    <mergeCell ref="O36:P36"/>
    <mergeCell ref="O31:P31"/>
    <mergeCell ref="K31:L31"/>
    <mergeCell ref="K36:L36"/>
    <mergeCell ref="G36:H36"/>
    <mergeCell ref="G31:H31"/>
    <mergeCell ref="O33:R33"/>
    <mergeCell ref="O23:R23"/>
    <mergeCell ref="O12:R12"/>
    <mergeCell ref="O21:P21"/>
  </mergeCells>
  <phoneticPr fontId="2"/>
  <dataValidations count="1">
    <dataValidation type="whole" operator="lessThanOrEqual" allowBlank="1" showInputMessage="1" showErrorMessage="1" sqref="N24 N34 V34 F19 N13 N6 R6 V13 F6:F8 V6:V7 F13:F17 J13:J15 F24:F29 J24:J29 V24:V26 F34 E24:E28 I27:I28 I24:I25">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C43"/>
  <sheetViews>
    <sheetView showGridLines="0" showZeros="0" zoomScale="90" zoomScaleNormal="90" workbookViewId="0">
      <selection sqref="A1:E1"/>
    </sheetView>
  </sheetViews>
  <sheetFormatPr defaultColWidth="9" defaultRowHeight="13.5"/>
  <cols>
    <col min="1" max="2" width="3.5" style="23" customWidth="1"/>
    <col min="3" max="3" width="11.625" style="25" customWidth="1"/>
    <col min="4" max="4" width="4.625" style="25" customWidth="1"/>
    <col min="5" max="6" width="8.625" style="27" customWidth="1"/>
    <col min="7" max="7" width="11.625" style="25" customWidth="1"/>
    <col min="8" max="8" width="4.625" style="25" customWidth="1"/>
    <col min="9" max="10" width="8.625" style="27" customWidth="1"/>
    <col min="11" max="11" width="11.625" style="25" customWidth="1"/>
    <col min="12" max="12" width="4.625" style="25" customWidth="1"/>
    <col min="13" max="14" width="8.625" style="27" customWidth="1"/>
    <col min="15" max="15" width="11.625" style="25" customWidth="1"/>
    <col min="16" max="16" width="4.625" style="25" customWidth="1"/>
    <col min="17" max="18" width="8.625" style="27" customWidth="1"/>
    <col min="19" max="19" width="11.625" style="25" customWidth="1"/>
    <col min="20" max="20" width="4.625" style="25" customWidth="1"/>
    <col min="21" max="22" width="8.625" style="27" customWidth="1"/>
    <col min="23" max="23" width="11.625" style="25" customWidth="1"/>
    <col min="24" max="24" width="4.625" style="25" customWidth="1"/>
    <col min="25" max="26" width="8.625" style="27" customWidth="1"/>
    <col min="27" max="16384" width="9" style="13"/>
  </cols>
  <sheetData>
    <row r="1" spans="1:29" s="6" customFormat="1" ht="13.5" customHeight="1">
      <c r="A1" s="452" t="s">
        <v>16</v>
      </c>
      <c r="B1" s="453"/>
      <c r="C1" s="453"/>
      <c r="D1" s="453"/>
      <c r="E1" s="453"/>
      <c r="F1" s="462" t="s">
        <v>534</v>
      </c>
      <c r="G1" s="463"/>
      <c r="H1" s="464"/>
      <c r="I1" s="456" t="s">
        <v>18</v>
      </c>
      <c r="J1" s="456"/>
      <c r="K1" s="347" t="s">
        <v>0</v>
      </c>
      <c r="L1" s="462" t="s">
        <v>19</v>
      </c>
      <c r="M1" s="463"/>
      <c r="N1" s="463"/>
      <c r="O1" s="464"/>
      <c r="P1" s="462" t="s">
        <v>20</v>
      </c>
      <c r="Q1" s="463"/>
      <c r="R1" s="463"/>
      <c r="S1" s="464"/>
      <c r="T1" s="462" t="s">
        <v>21</v>
      </c>
      <c r="U1" s="463"/>
      <c r="V1" s="464"/>
      <c r="W1" s="456" t="s">
        <v>22</v>
      </c>
      <c r="X1" s="456"/>
      <c r="Y1" s="456"/>
      <c r="Z1" s="203" t="s">
        <v>23</v>
      </c>
    </row>
    <row r="2" spans="1:29" s="7" customFormat="1" ht="24.95" customHeight="1">
      <c r="A2" s="454"/>
      <c r="B2" s="455"/>
      <c r="C2" s="455"/>
      <c r="D2" s="455"/>
      <c r="E2" s="455"/>
      <c r="F2" s="459">
        <f>SUM('大分市:日経新聞 '!I2)</f>
        <v>0</v>
      </c>
      <c r="G2" s="460"/>
      <c r="H2" s="461"/>
      <c r="I2" s="473">
        <f>SUM(W17,W28,W37)</f>
        <v>0</v>
      </c>
      <c r="J2" s="473"/>
      <c r="K2" s="346"/>
      <c r="L2" s="457"/>
      <c r="M2" s="468"/>
      <c r="N2" s="468"/>
      <c r="O2" s="458"/>
      <c r="P2" s="457"/>
      <c r="Q2" s="468"/>
      <c r="R2" s="468"/>
      <c r="S2" s="458"/>
      <c r="T2" s="457"/>
      <c r="U2" s="468"/>
      <c r="V2" s="458"/>
      <c r="W2" s="473"/>
      <c r="X2" s="473"/>
      <c r="Y2" s="473"/>
      <c r="Z2" s="280"/>
      <c r="AA2" s="207"/>
      <c r="AB2" s="207"/>
      <c r="AC2" s="207"/>
    </row>
    <row r="3" spans="1:29" s="7" customFormat="1" ht="12" customHeight="1">
      <c r="A3" s="8"/>
      <c r="B3" s="8"/>
      <c r="C3" s="9"/>
      <c r="D3" s="9"/>
      <c r="E3" s="10"/>
      <c r="F3" s="10"/>
      <c r="G3" s="11"/>
      <c r="H3" s="11"/>
      <c r="I3" s="12"/>
      <c r="J3" s="12"/>
      <c r="K3" s="11"/>
      <c r="L3" s="11"/>
      <c r="M3" s="12"/>
      <c r="N3" s="12"/>
      <c r="O3" s="11"/>
      <c r="P3" s="11"/>
      <c r="Q3" s="12"/>
      <c r="R3" s="12"/>
      <c r="S3" s="11"/>
      <c r="T3" s="11"/>
      <c r="U3" s="12"/>
      <c r="V3" s="12"/>
      <c r="W3" s="11"/>
      <c r="X3" s="11"/>
      <c r="Y3" s="12"/>
      <c r="Z3" s="12"/>
    </row>
    <row r="4" spans="1:29" ht="21" customHeight="1">
      <c r="A4" s="496" t="s">
        <v>93</v>
      </c>
      <c r="B4" s="497"/>
      <c r="C4" s="480" t="s">
        <v>84</v>
      </c>
      <c r="D4" s="481"/>
      <c r="E4" s="482"/>
      <c r="F4" s="482"/>
      <c r="G4" s="482"/>
      <c r="H4" s="482"/>
      <c r="I4" s="482"/>
      <c r="J4" s="484"/>
      <c r="K4" s="480" t="s">
        <v>85</v>
      </c>
      <c r="L4" s="481"/>
      <c r="M4" s="482"/>
      <c r="N4" s="483"/>
      <c r="O4" s="481" t="s">
        <v>86</v>
      </c>
      <c r="P4" s="481"/>
      <c r="Q4" s="482"/>
      <c r="R4" s="484"/>
      <c r="S4" s="480" t="s">
        <v>87</v>
      </c>
      <c r="T4" s="481"/>
      <c r="U4" s="482"/>
      <c r="V4" s="483"/>
      <c r="W4" s="480" t="s">
        <v>88</v>
      </c>
      <c r="X4" s="481"/>
      <c r="Y4" s="482"/>
      <c r="Z4" s="483"/>
    </row>
    <row r="5" spans="1:29" s="6" customFormat="1" ht="21" customHeight="1">
      <c r="A5" s="498"/>
      <c r="B5" s="499"/>
      <c r="C5" s="493" t="s">
        <v>525</v>
      </c>
      <c r="D5" s="494"/>
      <c r="E5" s="69" t="s">
        <v>117</v>
      </c>
      <c r="F5" s="69" t="s">
        <v>118</v>
      </c>
      <c r="G5" s="495" t="s">
        <v>525</v>
      </c>
      <c r="H5" s="494"/>
      <c r="I5" s="69" t="s">
        <v>117</v>
      </c>
      <c r="J5" s="69" t="s">
        <v>118</v>
      </c>
      <c r="K5" s="493" t="s">
        <v>525</v>
      </c>
      <c r="L5" s="494"/>
      <c r="M5" s="69" t="s">
        <v>117</v>
      </c>
      <c r="N5" s="69" t="s">
        <v>118</v>
      </c>
      <c r="O5" s="493" t="s">
        <v>525</v>
      </c>
      <c r="P5" s="494"/>
      <c r="Q5" s="69" t="s">
        <v>117</v>
      </c>
      <c r="R5" s="69" t="s">
        <v>118</v>
      </c>
      <c r="S5" s="493" t="s">
        <v>525</v>
      </c>
      <c r="T5" s="494"/>
      <c r="U5" s="69" t="s">
        <v>117</v>
      </c>
      <c r="V5" s="69" t="s">
        <v>118</v>
      </c>
      <c r="W5" s="493" t="s">
        <v>525</v>
      </c>
      <c r="X5" s="494"/>
      <c r="Y5" s="69" t="s">
        <v>117</v>
      </c>
      <c r="Z5" s="70" t="s">
        <v>118</v>
      </c>
    </row>
    <row r="6" spans="1:29" ht="21" customHeight="1">
      <c r="A6" s="498"/>
      <c r="B6" s="499"/>
      <c r="C6" s="85" t="s">
        <v>446</v>
      </c>
      <c r="D6" s="281" t="s">
        <v>495</v>
      </c>
      <c r="E6" s="50">
        <v>960</v>
      </c>
      <c r="F6" s="130"/>
      <c r="G6" s="53" t="s">
        <v>447</v>
      </c>
      <c r="H6" s="102" t="s">
        <v>496</v>
      </c>
      <c r="I6" s="50">
        <v>1110</v>
      </c>
      <c r="J6" s="125"/>
      <c r="K6" s="85" t="s">
        <v>450</v>
      </c>
      <c r="L6" s="202" t="s">
        <v>497</v>
      </c>
      <c r="M6" s="52">
        <v>60</v>
      </c>
      <c r="N6" s="125"/>
      <c r="O6" s="51" t="s">
        <v>453</v>
      </c>
      <c r="P6" s="202" t="s">
        <v>500</v>
      </c>
      <c r="Q6" s="52">
        <v>230</v>
      </c>
      <c r="R6" s="125"/>
      <c r="S6" s="85" t="s">
        <v>547</v>
      </c>
      <c r="T6" s="102"/>
      <c r="U6" s="52">
        <v>830</v>
      </c>
      <c r="V6" s="125"/>
      <c r="W6" s="51" t="s">
        <v>297</v>
      </c>
      <c r="X6" s="281"/>
      <c r="Y6" s="52">
        <v>50</v>
      </c>
      <c r="Z6" s="125"/>
    </row>
    <row r="7" spans="1:29" ht="21" customHeight="1">
      <c r="A7" s="498"/>
      <c r="B7" s="499"/>
      <c r="C7" s="48" t="s">
        <v>45</v>
      </c>
      <c r="D7" s="186"/>
      <c r="E7" s="45">
        <v>830</v>
      </c>
      <c r="F7" s="110"/>
      <c r="G7" s="15" t="s">
        <v>448</v>
      </c>
      <c r="H7" s="47" t="s">
        <v>496</v>
      </c>
      <c r="I7" s="45">
        <v>890</v>
      </c>
      <c r="J7" s="115"/>
      <c r="K7" s="14" t="s">
        <v>451</v>
      </c>
      <c r="L7" s="186" t="s">
        <v>503</v>
      </c>
      <c r="M7" s="4">
        <v>720</v>
      </c>
      <c r="N7" s="115"/>
      <c r="O7" s="246" t="s">
        <v>297</v>
      </c>
      <c r="P7" s="265" t="s">
        <v>499</v>
      </c>
      <c r="Q7" s="208">
        <v>200</v>
      </c>
      <c r="R7" s="115"/>
      <c r="S7" s="48" t="s">
        <v>548</v>
      </c>
      <c r="T7" s="47"/>
      <c r="U7" s="4">
        <v>920</v>
      </c>
      <c r="V7" s="115"/>
      <c r="W7" s="14" t="s">
        <v>298</v>
      </c>
      <c r="X7" s="186"/>
      <c r="Y7" s="4">
        <v>100</v>
      </c>
      <c r="Z7" s="115"/>
    </row>
    <row r="8" spans="1:29" ht="21" customHeight="1">
      <c r="A8" s="498"/>
      <c r="B8" s="499"/>
      <c r="C8" s="48" t="s">
        <v>212</v>
      </c>
      <c r="D8" s="186"/>
      <c r="E8" s="45">
        <v>1730</v>
      </c>
      <c r="F8" s="110"/>
      <c r="G8" s="15" t="s">
        <v>449</v>
      </c>
      <c r="H8" s="47" t="s">
        <v>496</v>
      </c>
      <c r="I8" s="45">
        <v>660</v>
      </c>
      <c r="J8" s="115"/>
      <c r="K8" s="14" t="s">
        <v>452</v>
      </c>
      <c r="L8" s="186" t="s">
        <v>497</v>
      </c>
      <c r="M8" s="4">
        <v>220</v>
      </c>
      <c r="N8" s="115"/>
      <c r="O8" s="14" t="s">
        <v>43</v>
      </c>
      <c r="P8" s="186" t="s">
        <v>570</v>
      </c>
      <c r="Q8" s="4">
        <v>80</v>
      </c>
      <c r="R8" s="115"/>
      <c r="S8" s="48" t="s">
        <v>277</v>
      </c>
      <c r="T8" s="47" t="s">
        <v>504</v>
      </c>
      <c r="U8" s="4">
        <v>230</v>
      </c>
      <c r="V8" s="115"/>
      <c r="W8" s="14"/>
      <c r="X8" s="186"/>
      <c r="Y8" s="4"/>
      <c r="Z8" s="115"/>
    </row>
    <row r="9" spans="1:29" ht="21" customHeight="1">
      <c r="A9" s="498"/>
      <c r="B9" s="499"/>
      <c r="C9" s="48" t="s">
        <v>239</v>
      </c>
      <c r="D9" s="186"/>
      <c r="E9" s="45">
        <v>410</v>
      </c>
      <c r="F9" s="110"/>
      <c r="G9" s="15"/>
      <c r="H9" s="47"/>
      <c r="I9" s="4"/>
      <c r="J9" s="115"/>
      <c r="K9" s="14"/>
      <c r="L9" s="186"/>
      <c r="M9" s="4"/>
      <c r="N9" s="115"/>
      <c r="O9" s="14" t="s">
        <v>569</v>
      </c>
      <c r="P9" s="186"/>
      <c r="Q9" s="4"/>
      <c r="R9" s="115"/>
      <c r="S9" s="48" t="s">
        <v>549</v>
      </c>
      <c r="T9" s="47"/>
      <c r="U9" s="4">
        <v>450</v>
      </c>
      <c r="V9" s="115"/>
      <c r="W9" s="14"/>
      <c r="X9" s="186"/>
      <c r="Y9" s="4"/>
      <c r="Z9" s="115"/>
    </row>
    <row r="10" spans="1:29" ht="21" customHeight="1">
      <c r="A10" s="498"/>
      <c r="B10" s="499"/>
      <c r="C10" s="48" t="s">
        <v>445</v>
      </c>
      <c r="D10" s="186" t="s">
        <v>495</v>
      </c>
      <c r="E10" s="45">
        <v>440</v>
      </c>
      <c r="F10" s="110"/>
      <c r="G10" s="15"/>
      <c r="H10" s="47"/>
      <c r="I10" s="4"/>
      <c r="J10" s="115"/>
      <c r="K10" s="14"/>
      <c r="L10" s="186"/>
      <c r="M10" s="4"/>
      <c r="N10" s="115"/>
      <c r="O10" s="14" t="s">
        <v>454</v>
      </c>
      <c r="P10" s="186" t="s">
        <v>493</v>
      </c>
      <c r="Q10" s="4">
        <v>250</v>
      </c>
      <c r="R10" s="115"/>
      <c r="S10" s="48"/>
      <c r="T10" s="47"/>
      <c r="U10" s="4"/>
      <c r="V10" s="115"/>
      <c r="W10" s="14"/>
      <c r="X10" s="186"/>
      <c r="Y10" s="4"/>
      <c r="Z10" s="115"/>
    </row>
    <row r="11" spans="1:29" ht="21" customHeight="1">
      <c r="A11" s="498"/>
      <c r="B11" s="499"/>
      <c r="C11" s="48" t="s">
        <v>44</v>
      </c>
      <c r="D11" s="186"/>
      <c r="E11" s="45">
        <v>430</v>
      </c>
      <c r="F11" s="110"/>
      <c r="G11" s="15"/>
      <c r="H11" s="47"/>
      <c r="I11" s="4"/>
      <c r="J11" s="115"/>
      <c r="K11" s="14"/>
      <c r="L11" s="186"/>
      <c r="M11" s="183"/>
      <c r="N11" s="115"/>
      <c r="O11" s="14" t="s">
        <v>568</v>
      </c>
      <c r="P11" s="186" t="s">
        <v>500</v>
      </c>
      <c r="Q11" s="4">
        <v>310</v>
      </c>
      <c r="R11" s="115"/>
      <c r="S11" s="48"/>
      <c r="T11" s="47"/>
      <c r="U11" s="4"/>
      <c r="V11" s="115"/>
      <c r="W11" s="14"/>
      <c r="X11" s="186"/>
      <c r="Y11" s="4"/>
      <c r="Z11" s="115"/>
    </row>
    <row r="12" spans="1:29" ht="21" customHeight="1">
      <c r="A12" s="498"/>
      <c r="B12" s="499"/>
      <c r="C12" s="48"/>
      <c r="D12" s="186"/>
      <c r="E12" s="45"/>
      <c r="F12" s="110"/>
      <c r="G12" s="15"/>
      <c r="H12" s="47"/>
      <c r="I12" s="4"/>
      <c r="J12" s="115"/>
      <c r="K12" s="14"/>
      <c r="L12" s="186"/>
      <c r="M12" s="183"/>
      <c r="N12" s="115"/>
      <c r="O12" s="14"/>
      <c r="P12" s="186"/>
      <c r="Q12" s="4"/>
      <c r="R12" s="115"/>
      <c r="S12" s="48"/>
      <c r="T12" s="47"/>
      <c r="U12" s="4"/>
      <c r="V12" s="115"/>
      <c r="W12" s="14"/>
      <c r="X12" s="186"/>
      <c r="Y12" s="4"/>
      <c r="Z12" s="115"/>
    </row>
    <row r="13" spans="1:29" ht="21" customHeight="1">
      <c r="A13" s="498"/>
      <c r="B13" s="499"/>
      <c r="C13" s="48"/>
      <c r="D13" s="186"/>
      <c r="E13" s="45"/>
      <c r="F13" s="110"/>
      <c r="G13" s="15"/>
      <c r="H13" s="47"/>
      <c r="I13" s="4"/>
      <c r="J13" s="115"/>
      <c r="K13" s="14"/>
      <c r="L13" s="186"/>
      <c r="M13" s="183"/>
      <c r="N13" s="115"/>
      <c r="O13" s="14"/>
      <c r="P13" s="186"/>
      <c r="Q13" s="4"/>
      <c r="R13" s="115"/>
      <c r="S13" s="49"/>
      <c r="T13" s="197"/>
      <c r="U13" s="239"/>
      <c r="V13" s="238"/>
      <c r="W13" s="14"/>
      <c r="X13" s="186"/>
      <c r="Y13" s="4"/>
      <c r="Z13" s="115"/>
    </row>
    <row r="14" spans="1:29" ht="21" customHeight="1">
      <c r="A14" s="498"/>
      <c r="B14" s="499"/>
      <c r="C14" s="103"/>
      <c r="D14" s="262"/>
      <c r="E14" s="45"/>
      <c r="F14" s="110"/>
      <c r="G14" s="15"/>
      <c r="H14" s="47"/>
      <c r="I14" s="4"/>
      <c r="J14" s="115"/>
      <c r="K14" s="14"/>
      <c r="L14" s="186"/>
      <c r="M14" s="4"/>
      <c r="N14" s="115"/>
      <c r="O14" s="14"/>
      <c r="P14" s="186"/>
      <c r="Q14" s="4"/>
      <c r="R14" s="115"/>
      <c r="S14" s="14"/>
      <c r="T14" s="186"/>
      <c r="U14" s="4"/>
      <c r="V14" s="115"/>
      <c r="W14" s="14"/>
      <c r="X14" s="186"/>
      <c r="Y14" s="4"/>
      <c r="Z14" s="115"/>
    </row>
    <row r="15" spans="1:29" ht="21" customHeight="1">
      <c r="A15" s="498"/>
      <c r="B15" s="499"/>
      <c r="C15" s="33"/>
      <c r="D15" s="242"/>
      <c r="E15" s="22"/>
      <c r="F15" s="114"/>
      <c r="G15" s="54"/>
      <c r="H15" s="143"/>
      <c r="I15" s="22"/>
      <c r="J15" s="116"/>
      <c r="K15" s="33"/>
      <c r="L15" s="242"/>
      <c r="M15" s="22"/>
      <c r="N15" s="116"/>
      <c r="O15" s="33"/>
      <c r="P15" s="242"/>
      <c r="Q15" s="22"/>
      <c r="R15" s="116"/>
      <c r="S15" s="33"/>
      <c r="T15" s="242"/>
      <c r="U15" s="193"/>
      <c r="V15" s="116"/>
      <c r="W15" s="33"/>
      <c r="X15" s="242"/>
      <c r="Y15" s="22"/>
      <c r="Z15" s="116"/>
    </row>
    <row r="16" spans="1:29" ht="21" customHeight="1">
      <c r="A16" s="500"/>
      <c r="B16" s="501"/>
      <c r="C16" s="55"/>
      <c r="D16" s="177"/>
      <c r="E16" s="56"/>
      <c r="F16" s="57"/>
      <c r="G16" s="489" t="s">
        <v>522</v>
      </c>
      <c r="H16" s="476"/>
      <c r="I16" s="56">
        <f>SUM(E6:E15,I6:I15)</f>
        <v>7460</v>
      </c>
      <c r="J16" s="117">
        <f>SUM(F6:F15,J6:J15)</f>
        <v>0</v>
      </c>
      <c r="K16" s="475" t="s">
        <v>522</v>
      </c>
      <c r="L16" s="476"/>
      <c r="M16" s="56">
        <f>SUM(M6:M15)</f>
        <v>1000</v>
      </c>
      <c r="N16" s="117">
        <f>SUM(N6:N15)</f>
        <v>0</v>
      </c>
      <c r="O16" s="475" t="s">
        <v>522</v>
      </c>
      <c r="P16" s="476"/>
      <c r="Q16" s="56">
        <f>SUM(Q6:Q15)</f>
        <v>1070</v>
      </c>
      <c r="R16" s="117">
        <f>SUM(R6:R15)</f>
        <v>0</v>
      </c>
      <c r="S16" s="475" t="s">
        <v>522</v>
      </c>
      <c r="T16" s="476"/>
      <c r="U16" s="56">
        <f>SUM(U6:U15)</f>
        <v>2430</v>
      </c>
      <c r="V16" s="117">
        <f>SUM(V6:V15)</f>
        <v>0</v>
      </c>
      <c r="W16" s="475" t="s">
        <v>522</v>
      </c>
      <c r="X16" s="476"/>
      <c r="Y16" s="56">
        <f>SUM(Y6:Y15)</f>
        <v>150</v>
      </c>
      <c r="Z16" s="117">
        <f>SUM(Z6:Z15)</f>
        <v>0</v>
      </c>
    </row>
    <row r="17" spans="1:26" ht="21" customHeight="1">
      <c r="A17" s="41"/>
      <c r="B17" s="41"/>
      <c r="C17" s="100" t="str">
        <f>A4&amp;"公表部数　計"</f>
        <v>宇佐市公表部数　計</v>
      </c>
      <c r="D17" s="490">
        <f>SUM(I16,M16,Q16,U16,Y16)</f>
        <v>12110</v>
      </c>
      <c r="E17" s="490"/>
      <c r="F17" s="35" t="s">
        <v>90</v>
      </c>
      <c r="G17" s="34"/>
      <c r="H17" s="34"/>
      <c r="I17" s="35"/>
      <c r="J17" s="35"/>
      <c r="K17" s="34"/>
      <c r="L17" s="34"/>
      <c r="M17" s="35"/>
      <c r="N17" s="35"/>
      <c r="O17" s="34"/>
      <c r="P17" s="34"/>
      <c r="Q17" s="35"/>
      <c r="R17" s="35"/>
      <c r="S17" s="34"/>
      <c r="T17" s="34"/>
      <c r="U17" s="35"/>
      <c r="V17" s="26" t="str">
        <f>A4&amp;"　計"</f>
        <v>宇佐市　計</v>
      </c>
      <c r="W17" s="113">
        <f>SUM(J16,N16,R16,V16,Z16)</f>
        <v>0</v>
      </c>
      <c r="X17" s="113"/>
      <c r="Y17" s="27" t="s">
        <v>90</v>
      </c>
      <c r="Z17" s="26" t="str">
        <f>COUNT(F6:F15,J6:J15,N6:N15,R6:R15,Z6:Z15,V6:V15)&amp;"エリア"</f>
        <v>0エリア</v>
      </c>
    </row>
    <row r="18" spans="1:26" ht="21" customHeight="1">
      <c r="A18" s="496" t="s">
        <v>94</v>
      </c>
      <c r="B18" s="497"/>
      <c r="C18" s="480" t="s">
        <v>84</v>
      </c>
      <c r="D18" s="481"/>
      <c r="E18" s="482"/>
      <c r="F18" s="482"/>
      <c r="G18" s="482"/>
      <c r="H18" s="482"/>
      <c r="I18" s="482"/>
      <c r="J18" s="484"/>
      <c r="K18" s="480" t="s">
        <v>85</v>
      </c>
      <c r="L18" s="481"/>
      <c r="M18" s="482"/>
      <c r="N18" s="483"/>
      <c r="O18" s="481" t="s">
        <v>86</v>
      </c>
      <c r="P18" s="481"/>
      <c r="Q18" s="482"/>
      <c r="R18" s="484"/>
      <c r="S18" s="480" t="s">
        <v>87</v>
      </c>
      <c r="T18" s="481"/>
      <c r="U18" s="482"/>
      <c r="V18" s="483"/>
      <c r="W18" s="480" t="s">
        <v>88</v>
      </c>
      <c r="X18" s="481"/>
      <c r="Y18" s="482"/>
      <c r="Z18" s="483"/>
    </row>
    <row r="19" spans="1:26" ht="21" customHeight="1">
      <c r="A19" s="498"/>
      <c r="B19" s="499"/>
      <c r="C19" s="85" t="s">
        <v>206</v>
      </c>
      <c r="D19" s="202"/>
      <c r="E19" s="50">
        <v>1060</v>
      </c>
      <c r="F19" s="305"/>
      <c r="G19" s="102" t="s">
        <v>455</v>
      </c>
      <c r="H19" s="102" t="s">
        <v>502</v>
      </c>
      <c r="I19" s="50">
        <v>500</v>
      </c>
      <c r="J19" s="304"/>
      <c r="K19" s="51" t="s">
        <v>47</v>
      </c>
      <c r="L19" s="202"/>
      <c r="M19" s="52">
        <v>420</v>
      </c>
      <c r="N19" s="130"/>
      <c r="O19" s="85" t="s">
        <v>464</v>
      </c>
      <c r="P19" s="202" t="s">
        <v>500</v>
      </c>
      <c r="Q19" s="52">
        <v>850</v>
      </c>
      <c r="R19" s="130"/>
      <c r="S19" s="51" t="s">
        <v>48</v>
      </c>
      <c r="T19" s="202"/>
      <c r="U19" s="52">
        <v>1560</v>
      </c>
      <c r="V19" s="130"/>
      <c r="W19" s="51" t="s">
        <v>49</v>
      </c>
      <c r="X19" s="202"/>
      <c r="Y19" s="52">
        <v>240</v>
      </c>
      <c r="Z19" s="125"/>
    </row>
    <row r="20" spans="1:26" ht="21" customHeight="1">
      <c r="A20" s="498"/>
      <c r="B20" s="499"/>
      <c r="C20" s="48" t="s">
        <v>46</v>
      </c>
      <c r="D20" s="186"/>
      <c r="E20" s="45">
        <v>950</v>
      </c>
      <c r="F20" s="298"/>
      <c r="G20" s="47" t="s">
        <v>456</v>
      </c>
      <c r="H20" s="47" t="s">
        <v>504</v>
      </c>
      <c r="I20" s="45">
        <v>360</v>
      </c>
      <c r="J20" s="121"/>
      <c r="K20" s="14" t="s">
        <v>50</v>
      </c>
      <c r="L20" s="186"/>
      <c r="M20" s="4">
        <v>1400</v>
      </c>
      <c r="N20" s="110"/>
      <c r="O20" s="14" t="s">
        <v>465</v>
      </c>
      <c r="P20" s="186" t="s">
        <v>500</v>
      </c>
      <c r="Q20" s="4">
        <v>750</v>
      </c>
      <c r="R20" s="110"/>
      <c r="S20" s="14" t="s">
        <v>51</v>
      </c>
      <c r="T20" s="186"/>
      <c r="U20" s="4">
        <v>1290</v>
      </c>
      <c r="V20" s="110"/>
      <c r="W20" s="14"/>
      <c r="X20" s="186"/>
      <c r="Y20" s="183"/>
      <c r="Z20" s="115"/>
    </row>
    <row r="21" spans="1:26" ht="21" customHeight="1">
      <c r="A21" s="498"/>
      <c r="B21" s="499"/>
      <c r="C21" s="48" t="s">
        <v>207</v>
      </c>
      <c r="D21" s="186"/>
      <c r="E21" s="45">
        <v>1320</v>
      </c>
      <c r="F21" s="298"/>
      <c r="G21" s="47" t="s">
        <v>457</v>
      </c>
      <c r="H21" s="47" t="s">
        <v>496</v>
      </c>
      <c r="I21" s="45">
        <v>630</v>
      </c>
      <c r="J21" s="121"/>
      <c r="K21" s="14" t="s">
        <v>52</v>
      </c>
      <c r="L21" s="186"/>
      <c r="M21" s="4">
        <v>450</v>
      </c>
      <c r="N21" s="110"/>
      <c r="O21" s="14" t="s">
        <v>466</v>
      </c>
      <c r="P21" s="186" t="s">
        <v>500</v>
      </c>
      <c r="Q21" s="4">
        <v>600</v>
      </c>
      <c r="R21" s="110"/>
      <c r="S21" s="14" t="s">
        <v>53</v>
      </c>
      <c r="T21" s="186"/>
      <c r="U21" s="4">
        <v>620</v>
      </c>
      <c r="V21" s="110"/>
      <c r="W21" s="14"/>
      <c r="X21" s="186"/>
      <c r="Y21" s="4"/>
      <c r="Z21" s="115"/>
    </row>
    <row r="22" spans="1:26" ht="21" customHeight="1">
      <c r="A22" s="498"/>
      <c r="B22" s="499"/>
      <c r="C22" s="48" t="s">
        <v>461</v>
      </c>
      <c r="D22" s="186" t="s">
        <v>501</v>
      </c>
      <c r="E22" s="45">
        <v>970</v>
      </c>
      <c r="F22" s="298"/>
      <c r="G22" s="47" t="s">
        <v>458</v>
      </c>
      <c r="H22" s="47" t="s">
        <v>496</v>
      </c>
      <c r="I22" s="45">
        <v>270</v>
      </c>
      <c r="J22" s="121"/>
      <c r="K22" s="14" t="s">
        <v>461</v>
      </c>
      <c r="L22" s="186" t="s">
        <v>498</v>
      </c>
      <c r="M22" s="4">
        <v>1050</v>
      </c>
      <c r="N22" s="110"/>
      <c r="O22" s="14" t="s">
        <v>467</v>
      </c>
      <c r="P22" s="186" t="s">
        <v>497</v>
      </c>
      <c r="Q22" s="4">
        <v>240</v>
      </c>
      <c r="R22" s="110"/>
      <c r="S22" s="48" t="s">
        <v>533</v>
      </c>
      <c r="T22" s="186"/>
      <c r="U22" s="4">
        <v>50</v>
      </c>
      <c r="V22" s="115"/>
      <c r="W22" s="14"/>
      <c r="X22" s="186"/>
      <c r="Y22" s="4"/>
      <c r="Z22" s="115"/>
    </row>
    <row r="23" spans="1:26" ht="21" customHeight="1">
      <c r="A23" s="498"/>
      <c r="B23" s="499"/>
      <c r="C23" s="48" t="s">
        <v>462</v>
      </c>
      <c r="D23" s="186" t="s">
        <v>501</v>
      </c>
      <c r="E23" s="45">
        <v>470</v>
      </c>
      <c r="F23" s="298"/>
      <c r="G23" s="47" t="s">
        <v>459</v>
      </c>
      <c r="H23" s="47" t="s">
        <v>496</v>
      </c>
      <c r="I23" s="45">
        <v>880</v>
      </c>
      <c r="J23" s="121"/>
      <c r="K23" s="14" t="s">
        <v>463</v>
      </c>
      <c r="L23" s="186" t="s">
        <v>503</v>
      </c>
      <c r="M23" s="4">
        <v>600</v>
      </c>
      <c r="N23" s="110"/>
      <c r="O23" s="14" t="s">
        <v>461</v>
      </c>
      <c r="P23" s="186" t="s">
        <v>500</v>
      </c>
      <c r="Q23" s="4">
        <v>260</v>
      </c>
      <c r="R23" s="110"/>
      <c r="S23" s="14" t="s">
        <v>456</v>
      </c>
      <c r="T23" s="186"/>
      <c r="U23" s="4">
        <v>40</v>
      </c>
      <c r="V23" s="115"/>
      <c r="W23" s="14"/>
      <c r="X23" s="186"/>
      <c r="Y23" s="4"/>
      <c r="Z23" s="115"/>
    </row>
    <row r="24" spans="1:26" ht="21" customHeight="1">
      <c r="A24" s="498"/>
      <c r="B24" s="499"/>
      <c r="C24" s="48"/>
      <c r="D24" s="186"/>
      <c r="E24" s="45"/>
      <c r="F24" s="110"/>
      <c r="G24" s="47" t="s">
        <v>460</v>
      </c>
      <c r="H24" s="47" t="s">
        <v>496</v>
      </c>
      <c r="I24" s="45">
        <v>630</v>
      </c>
      <c r="J24" s="121"/>
      <c r="K24" s="14" t="s">
        <v>202</v>
      </c>
      <c r="L24" s="186"/>
      <c r="M24" s="183">
        <v>80</v>
      </c>
      <c r="N24" s="110"/>
      <c r="O24" s="14"/>
      <c r="P24" s="186"/>
      <c r="Q24" s="183"/>
      <c r="R24" s="110"/>
      <c r="S24" s="14" t="s">
        <v>54</v>
      </c>
      <c r="T24" s="186"/>
      <c r="U24" s="4">
        <v>320</v>
      </c>
      <c r="V24" s="115"/>
      <c r="W24" s="14"/>
      <c r="X24" s="186"/>
      <c r="Y24" s="4"/>
      <c r="Z24" s="115"/>
    </row>
    <row r="25" spans="1:26" ht="21" customHeight="1">
      <c r="A25" s="498"/>
      <c r="B25" s="499"/>
      <c r="C25" s="48"/>
      <c r="D25" s="186"/>
      <c r="E25" s="45"/>
      <c r="F25" s="110"/>
      <c r="G25" s="15"/>
      <c r="H25" s="47"/>
      <c r="I25" s="4"/>
      <c r="J25" s="115"/>
      <c r="K25" s="14"/>
      <c r="L25" s="186"/>
      <c r="M25" s="183"/>
      <c r="N25" s="120"/>
      <c r="O25" s="14"/>
      <c r="P25" s="186"/>
      <c r="Q25" s="4"/>
      <c r="R25" s="120"/>
      <c r="S25" s="14"/>
      <c r="T25" s="186"/>
      <c r="U25" s="4"/>
      <c r="V25" s="115"/>
      <c r="W25" s="14"/>
      <c r="X25" s="186"/>
      <c r="Y25" s="4"/>
      <c r="Z25" s="115"/>
    </row>
    <row r="26" spans="1:26" ht="21" customHeight="1">
      <c r="A26" s="498"/>
      <c r="B26" s="499"/>
      <c r="C26" s="33"/>
      <c r="D26" s="242"/>
      <c r="E26" s="22"/>
      <c r="F26" s="114"/>
      <c r="G26" s="54"/>
      <c r="H26" s="143"/>
      <c r="I26" s="22"/>
      <c r="J26" s="116"/>
      <c r="K26" s="33"/>
      <c r="L26" s="242"/>
      <c r="M26" s="22"/>
      <c r="N26" s="116"/>
      <c r="O26" s="33"/>
      <c r="P26" s="242"/>
      <c r="Q26" s="22"/>
      <c r="R26" s="116"/>
      <c r="S26" s="33"/>
      <c r="T26" s="242"/>
      <c r="U26" s="22"/>
      <c r="V26" s="116"/>
      <c r="W26" s="33"/>
      <c r="X26" s="242"/>
      <c r="Y26" s="22"/>
      <c r="Z26" s="116"/>
    </row>
    <row r="27" spans="1:26" ht="21" customHeight="1">
      <c r="A27" s="500"/>
      <c r="B27" s="501"/>
      <c r="C27" s="55"/>
      <c r="D27" s="177"/>
      <c r="E27" s="56"/>
      <c r="F27" s="57"/>
      <c r="G27" s="489" t="s">
        <v>522</v>
      </c>
      <c r="H27" s="476"/>
      <c r="I27" s="56">
        <f>SUM(E19:E26,I19:I26)</f>
        <v>8040</v>
      </c>
      <c r="J27" s="117">
        <f>SUM(F19:F26,J19:J26)</f>
        <v>0</v>
      </c>
      <c r="K27" s="475" t="s">
        <v>522</v>
      </c>
      <c r="L27" s="476"/>
      <c r="M27" s="56">
        <f>SUM(M19:M26)</f>
        <v>4000</v>
      </c>
      <c r="N27" s="117">
        <f>SUM(N19:N26)</f>
        <v>0</v>
      </c>
      <c r="O27" s="475" t="s">
        <v>522</v>
      </c>
      <c r="P27" s="476"/>
      <c r="Q27" s="56">
        <f>SUM(Q19:Q26)</f>
        <v>2700</v>
      </c>
      <c r="R27" s="117">
        <f>SUM(R19:R26)</f>
        <v>0</v>
      </c>
      <c r="S27" s="475" t="s">
        <v>522</v>
      </c>
      <c r="T27" s="476"/>
      <c r="U27" s="56">
        <f>SUM(U19:U26)</f>
        <v>3880</v>
      </c>
      <c r="V27" s="117">
        <f>SUM(V19:V26)</f>
        <v>0</v>
      </c>
      <c r="W27" s="475" t="s">
        <v>522</v>
      </c>
      <c r="X27" s="476"/>
      <c r="Y27" s="56">
        <f>SUM(Y19:Y26)</f>
        <v>240</v>
      </c>
      <c r="Z27" s="117">
        <f>SUM(Z19:Z26)</f>
        <v>0</v>
      </c>
    </row>
    <row r="28" spans="1:26" ht="21" customHeight="1">
      <c r="A28" s="42"/>
      <c r="B28" s="42"/>
      <c r="C28" s="98" t="str">
        <f>A18&amp;"公表部数　計"</f>
        <v>中津市公表部数　計</v>
      </c>
      <c r="D28" s="490">
        <f>SUM(I27,M27,Q27,U27,Y27)</f>
        <v>18860</v>
      </c>
      <c r="E28" s="490"/>
      <c r="F28" s="348" t="s">
        <v>90</v>
      </c>
      <c r="G28" s="38"/>
      <c r="H28" s="38"/>
      <c r="I28" s="348"/>
      <c r="J28" s="348"/>
      <c r="K28" s="38"/>
      <c r="L28" s="38"/>
      <c r="M28" s="348"/>
      <c r="N28" s="348"/>
      <c r="O28" s="38"/>
      <c r="P28" s="38"/>
      <c r="Q28" s="348"/>
      <c r="R28" s="348"/>
      <c r="S28" s="38"/>
      <c r="T28" s="38"/>
      <c r="U28" s="348"/>
      <c r="V28" s="26" t="str">
        <f>A18&amp;"　計"</f>
        <v>中津市　計</v>
      </c>
      <c r="W28" s="113">
        <f>SUM(J27,N27,R27,V27,Z27)</f>
        <v>0</v>
      </c>
      <c r="X28" s="113"/>
      <c r="Y28" s="27" t="s">
        <v>90</v>
      </c>
      <c r="Z28" s="26" t="str">
        <f>COUNT(F19:F26,J19:J26,N19:N26,R19:R26,V19:V26,Z19:Z26)&amp;"エリア"</f>
        <v>0エリア</v>
      </c>
    </row>
    <row r="29" spans="1:26" ht="21" customHeight="1">
      <c r="A29" s="496" t="s">
        <v>92</v>
      </c>
      <c r="B29" s="497"/>
      <c r="C29" s="480" t="s">
        <v>84</v>
      </c>
      <c r="D29" s="481"/>
      <c r="E29" s="482"/>
      <c r="F29" s="482"/>
      <c r="G29" s="482"/>
      <c r="H29" s="482"/>
      <c r="I29" s="482"/>
      <c r="J29" s="484"/>
      <c r="K29" s="480" t="s">
        <v>85</v>
      </c>
      <c r="L29" s="481"/>
      <c r="M29" s="482"/>
      <c r="N29" s="483"/>
      <c r="O29" s="481" t="s">
        <v>86</v>
      </c>
      <c r="P29" s="481"/>
      <c r="Q29" s="482"/>
      <c r="R29" s="484"/>
      <c r="S29" s="480" t="s">
        <v>87</v>
      </c>
      <c r="T29" s="481"/>
      <c r="U29" s="482"/>
      <c r="V29" s="483"/>
      <c r="W29" s="480" t="s">
        <v>88</v>
      </c>
      <c r="X29" s="481"/>
      <c r="Y29" s="482"/>
      <c r="Z29" s="483"/>
    </row>
    <row r="30" spans="1:26" ht="21" customHeight="1">
      <c r="A30" s="498"/>
      <c r="B30" s="499"/>
      <c r="C30" s="51" t="s">
        <v>469</v>
      </c>
      <c r="D30" s="202" t="s">
        <v>497</v>
      </c>
      <c r="E30" s="52">
        <v>2000</v>
      </c>
      <c r="F30" s="305"/>
      <c r="G30" s="53"/>
      <c r="H30" s="102"/>
      <c r="I30" s="50"/>
      <c r="J30" s="125"/>
      <c r="K30" s="51" t="s">
        <v>468</v>
      </c>
      <c r="L30" s="202" t="s">
        <v>497</v>
      </c>
      <c r="M30" s="52">
        <v>250</v>
      </c>
      <c r="N30" s="125"/>
      <c r="O30" s="51" t="s">
        <v>712</v>
      </c>
      <c r="P30" s="202" t="s">
        <v>499</v>
      </c>
      <c r="Q30" s="52">
        <v>110</v>
      </c>
      <c r="R30" s="125"/>
      <c r="S30" s="51" t="s">
        <v>55</v>
      </c>
      <c r="T30" s="202"/>
      <c r="U30" s="52">
        <v>1650</v>
      </c>
      <c r="V30" s="125"/>
      <c r="W30" s="51" t="s">
        <v>55</v>
      </c>
      <c r="X30" s="202"/>
      <c r="Y30" s="52">
        <v>110</v>
      </c>
      <c r="Z30" s="125"/>
    </row>
    <row r="31" spans="1:26" ht="21" customHeight="1">
      <c r="A31" s="498"/>
      <c r="B31" s="499"/>
      <c r="C31" s="14" t="s">
        <v>470</v>
      </c>
      <c r="D31" s="186" t="s">
        <v>496</v>
      </c>
      <c r="E31" s="4">
        <v>390</v>
      </c>
      <c r="F31" s="298"/>
      <c r="G31" s="15"/>
      <c r="H31" s="47"/>
      <c r="I31" s="45"/>
      <c r="J31" s="115"/>
      <c r="K31" s="14"/>
      <c r="L31" s="186"/>
      <c r="M31" s="183"/>
      <c r="N31" s="115"/>
      <c r="O31" s="14"/>
      <c r="P31" s="186"/>
      <c r="Q31" s="4"/>
      <c r="R31" s="115"/>
      <c r="S31" s="14" t="s">
        <v>56</v>
      </c>
      <c r="T31" s="186"/>
      <c r="U31" s="4">
        <v>50</v>
      </c>
      <c r="V31" s="115"/>
      <c r="W31" s="14"/>
      <c r="X31" s="186"/>
      <c r="Y31" s="4"/>
      <c r="Z31" s="115"/>
    </row>
    <row r="32" spans="1:26" ht="21" customHeight="1">
      <c r="A32" s="498"/>
      <c r="B32" s="499"/>
      <c r="C32" s="14" t="s">
        <v>471</v>
      </c>
      <c r="D32" s="186" t="s">
        <v>496</v>
      </c>
      <c r="E32" s="4">
        <v>370</v>
      </c>
      <c r="F32" s="298"/>
      <c r="G32" s="15"/>
      <c r="H32" s="47"/>
      <c r="I32" s="45"/>
      <c r="J32" s="115"/>
      <c r="K32" s="14"/>
      <c r="L32" s="186"/>
      <c r="M32" s="4"/>
      <c r="N32" s="115"/>
      <c r="O32" s="14"/>
      <c r="P32" s="186"/>
      <c r="Q32" s="4"/>
      <c r="R32" s="115"/>
      <c r="S32" s="14" t="s">
        <v>57</v>
      </c>
      <c r="T32" s="186"/>
      <c r="U32" s="4">
        <v>100</v>
      </c>
      <c r="V32" s="115"/>
      <c r="W32" s="14"/>
      <c r="X32" s="186"/>
      <c r="Y32" s="4"/>
      <c r="Z32" s="115"/>
    </row>
    <row r="33" spans="1:29" ht="21" customHeight="1">
      <c r="A33" s="498"/>
      <c r="B33" s="499"/>
      <c r="C33" s="14" t="s">
        <v>472</v>
      </c>
      <c r="D33" s="186" t="s">
        <v>504</v>
      </c>
      <c r="E33" s="4">
        <v>860</v>
      </c>
      <c r="F33" s="298"/>
      <c r="G33" s="15"/>
      <c r="H33" s="47"/>
      <c r="I33" s="45"/>
      <c r="J33" s="115"/>
      <c r="K33" s="14"/>
      <c r="L33" s="186"/>
      <c r="M33" s="4"/>
      <c r="N33" s="115"/>
      <c r="O33" s="14"/>
      <c r="P33" s="186"/>
      <c r="Q33" s="4"/>
      <c r="R33" s="115"/>
      <c r="S33" s="14"/>
      <c r="T33" s="186"/>
      <c r="U33" s="4"/>
      <c r="V33" s="115"/>
      <c r="W33" s="14"/>
      <c r="X33" s="186"/>
      <c r="Y33" s="4"/>
      <c r="Z33" s="115"/>
    </row>
    <row r="34" spans="1:29" ht="21" customHeight="1">
      <c r="A34" s="498"/>
      <c r="B34" s="499"/>
      <c r="C34" s="14" t="s">
        <v>473</v>
      </c>
      <c r="D34" s="186" t="s">
        <v>504</v>
      </c>
      <c r="E34" s="4">
        <v>750</v>
      </c>
      <c r="F34" s="298"/>
      <c r="G34" s="15"/>
      <c r="H34" s="47"/>
      <c r="I34" s="4"/>
      <c r="J34" s="115"/>
      <c r="K34" s="14"/>
      <c r="L34" s="186"/>
      <c r="M34" s="4"/>
      <c r="N34" s="115"/>
      <c r="O34" s="14"/>
      <c r="P34" s="186"/>
      <c r="Q34" s="4"/>
      <c r="R34" s="115"/>
      <c r="S34" s="14"/>
      <c r="T34" s="186"/>
      <c r="U34" s="4"/>
      <c r="V34" s="115"/>
      <c r="W34" s="14"/>
      <c r="X34" s="186"/>
      <c r="Y34" s="4"/>
      <c r="Z34" s="115"/>
    </row>
    <row r="35" spans="1:29" ht="21" customHeight="1">
      <c r="A35" s="498"/>
      <c r="B35" s="499"/>
      <c r="C35" s="33"/>
      <c r="D35" s="242"/>
      <c r="E35" s="22"/>
      <c r="F35" s="114"/>
      <c r="G35" s="54"/>
      <c r="H35" s="143"/>
      <c r="I35" s="22"/>
      <c r="J35" s="116"/>
      <c r="K35" s="33"/>
      <c r="L35" s="242"/>
      <c r="M35" s="22"/>
      <c r="N35" s="116"/>
      <c r="O35" s="33"/>
      <c r="P35" s="242"/>
      <c r="Q35" s="22"/>
      <c r="R35" s="116"/>
      <c r="S35" s="33"/>
      <c r="T35" s="242"/>
      <c r="U35" s="22"/>
      <c r="V35" s="116"/>
      <c r="W35" s="33"/>
      <c r="X35" s="242"/>
      <c r="Y35" s="22"/>
      <c r="Z35" s="116"/>
    </row>
    <row r="36" spans="1:29" ht="21" customHeight="1">
      <c r="A36" s="500"/>
      <c r="B36" s="501"/>
      <c r="C36" s="55"/>
      <c r="D36" s="177"/>
      <c r="E36" s="56"/>
      <c r="F36" s="57"/>
      <c r="G36" s="489" t="s">
        <v>522</v>
      </c>
      <c r="H36" s="476"/>
      <c r="I36" s="56">
        <f>SUM(E30:E35,I30:I35)</f>
        <v>4370</v>
      </c>
      <c r="J36" s="117">
        <f>SUM(F30:F35,J30:J35)</f>
        <v>0</v>
      </c>
      <c r="K36" s="475" t="s">
        <v>522</v>
      </c>
      <c r="L36" s="476"/>
      <c r="M36" s="56">
        <f>SUM(M30:M35)</f>
        <v>250</v>
      </c>
      <c r="N36" s="117">
        <f>SUM(N30:N35)</f>
        <v>0</v>
      </c>
      <c r="O36" s="475" t="s">
        <v>522</v>
      </c>
      <c r="P36" s="476"/>
      <c r="Q36" s="56">
        <f>SUM(Q30:Q35)</f>
        <v>110</v>
      </c>
      <c r="R36" s="117">
        <f>SUM(R30:R35)</f>
        <v>0</v>
      </c>
      <c r="S36" s="475" t="s">
        <v>522</v>
      </c>
      <c r="T36" s="476"/>
      <c r="U36" s="56">
        <f>SUM(U30:U35)</f>
        <v>1800</v>
      </c>
      <c r="V36" s="117">
        <f>SUM(V30:V35)</f>
        <v>0</v>
      </c>
      <c r="W36" s="475" t="s">
        <v>522</v>
      </c>
      <c r="X36" s="476"/>
      <c r="Y36" s="56">
        <f>SUM(Y30:Y35)</f>
        <v>110</v>
      </c>
      <c r="Z36" s="117">
        <f>SUM(Z30:Z35)</f>
        <v>0</v>
      </c>
    </row>
    <row r="37" spans="1:29" ht="21" customHeight="1">
      <c r="A37" s="66"/>
      <c r="B37" s="66"/>
      <c r="C37" s="135" t="str">
        <f>A29&amp;"公表部数　計"</f>
        <v>豊後高田市公表部数　計</v>
      </c>
      <c r="D37" s="474">
        <f>SUM(I36,M36,Q36,U36,Y36)</f>
        <v>6640</v>
      </c>
      <c r="E37" s="474"/>
      <c r="F37" s="348" t="s">
        <v>90</v>
      </c>
      <c r="G37" s="38"/>
      <c r="H37" s="38"/>
      <c r="I37" s="348"/>
      <c r="J37" s="348"/>
      <c r="K37" s="38"/>
      <c r="L37" s="38"/>
      <c r="M37" s="348"/>
      <c r="N37" s="348"/>
      <c r="O37" s="38"/>
      <c r="P37" s="38"/>
      <c r="Q37" s="348"/>
      <c r="R37" s="348"/>
      <c r="S37" s="38"/>
      <c r="T37" s="38"/>
      <c r="U37" s="348"/>
      <c r="V37" s="26" t="str">
        <f>A29&amp;"　計"</f>
        <v>豊後高田市　計</v>
      </c>
      <c r="W37" s="113">
        <f>SUM(J36,N36,R36,V36,Z36)</f>
        <v>0</v>
      </c>
      <c r="X37" s="113"/>
      <c r="Y37" s="27" t="s">
        <v>90</v>
      </c>
      <c r="Z37" s="26" t="str">
        <f>COUNT(F30:F35,J30:J35,N30:N35,R30:R35,V30:V35,Z30:Z35)&amp;"エリア"</f>
        <v>0エリア</v>
      </c>
    </row>
    <row r="38" spans="1:29">
      <c r="A38" s="28"/>
      <c r="B38" s="28"/>
      <c r="C38" s="24"/>
      <c r="D38" s="24"/>
      <c r="E38" s="25"/>
      <c r="F38" s="25"/>
      <c r="G38" s="24"/>
      <c r="H38" s="24"/>
      <c r="I38" s="25"/>
      <c r="J38" s="25"/>
      <c r="K38" s="24"/>
      <c r="L38" s="24"/>
      <c r="M38" s="25"/>
      <c r="N38" s="25"/>
      <c r="O38" s="24"/>
      <c r="P38" s="24"/>
      <c r="Q38" s="25"/>
      <c r="R38" s="25"/>
      <c r="S38" s="24"/>
      <c r="T38" s="24"/>
      <c r="U38" s="25"/>
      <c r="V38" s="25"/>
      <c r="W38" s="24"/>
      <c r="X38" s="24"/>
      <c r="Y38" s="25"/>
      <c r="Z38" s="334" t="s">
        <v>702</v>
      </c>
      <c r="AA38" s="24"/>
      <c r="AB38" s="25"/>
      <c r="AC38" s="29"/>
    </row>
    <row r="39" spans="1:29" ht="21" customHeight="1">
      <c r="A39" s="138" t="s">
        <v>588</v>
      </c>
      <c r="B39" s="28"/>
      <c r="C39" s="24"/>
      <c r="D39" s="24"/>
      <c r="E39" s="25"/>
      <c r="F39" s="25"/>
      <c r="G39" s="24"/>
      <c r="H39" s="24"/>
      <c r="I39" s="25"/>
      <c r="J39" s="25"/>
      <c r="K39" s="24"/>
      <c r="L39" s="24"/>
      <c r="M39" s="25"/>
      <c r="N39" s="25"/>
      <c r="O39" s="24"/>
      <c r="P39" s="24"/>
      <c r="Q39" s="25"/>
      <c r="R39" s="25"/>
      <c r="S39" s="24"/>
      <c r="T39" s="24"/>
      <c r="U39" s="25"/>
      <c r="V39" s="25"/>
      <c r="W39" s="24"/>
      <c r="X39" s="24"/>
      <c r="Y39" s="25"/>
      <c r="Z39" s="139" t="s">
        <v>701</v>
      </c>
      <c r="AA39" s="24"/>
      <c r="AB39" s="25"/>
      <c r="AC39" s="25"/>
    </row>
    <row r="40" spans="1:29" s="7" customFormat="1">
      <c r="A40" s="8"/>
      <c r="B40" s="8"/>
      <c r="C40" s="12"/>
      <c r="D40" s="12"/>
      <c r="E40" s="39"/>
      <c r="F40" s="39"/>
      <c r="G40" s="12"/>
      <c r="H40" s="12"/>
      <c r="I40" s="39"/>
      <c r="J40" s="39"/>
      <c r="K40" s="12"/>
      <c r="L40" s="12"/>
      <c r="M40" s="39"/>
      <c r="N40" s="39"/>
      <c r="O40" s="12"/>
      <c r="P40" s="12"/>
      <c r="Q40" s="39"/>
      <c r="R40" s="39"/>
      <c r="S40" s="12"/>
      <c r="T40" s="12"/>
      <c r="U40" s="39"/>
      <c r="V40" s="39"/>
      <c r="W40" s="12"/>
      <c r="X40" s="12"/>
      <c r="Y40" s="39"/>
      <c r="Z40" s="39"/>
    </row>
    <row r="41" spans="1:29" s="7" customFormat="1">
      <c r="A41" s="8"/>
      <c r="B41" s="8"/>
      <c r="C41" s="12"/>
      <c r="D41" s="12"/>
      <c r="E41" s="39"/>
      <c r="F41" s="39"/>
      <c r="G41" s="12"/>
      <c r="H41" s="12"/>
      <c r="I41" s="39"/>
      <c r="J41" s="39"/>
      <c r="K41" s="12"/>
      <c r="L41" s="12"/>
      <c r="M41" s="39"/>
      <c r="N41" s="39"/>
      <c r="O41" s="12"/>
      <c r="P41" s="12"/>
      <c r="Q41" s="39"/>
      <c r="R41" s="39"/>
      <c r="S41" s="12"/>
      <c r="T41" s="12"/>
      <c r="U41" s="39"/>
      <c r="V41" s="39"/>
      <c r="W41" s="12"/>
      <c r="X41" s="12"/>
      <c r="Y41" s="39"/>
      <c r="Z41" s="39"/>
    </row>
    <row r="42" spans="1:29" s="7" customFormat="1">
      <c r="A42" s="8"/>
      <c r="B42" s="8"/>
      <c r="C42" s="12"/>
      <c r="D42" s="12"/>
      <c r="E42" s="39"/>
      <c r="F42" s="39"/>
      <c r="G42" s="12"/>
      <c r="H42" s="12"/>
      <c r="I42" s="39"/>
      <c r="J42" s="39"/>
      <c r="K42" s="12"/>
      <c r="L42" s="12"/>
      <c r="M42" s="39"/>
      <c r="N42" s="39"/>
      <c r="O42" s="12"/>
      <c r="P42" s="12"/>
      <c r="Q42" s="39"/>
      <c r="R42" s="39"/>
      <c r="S42" s="12"/>
      <c r="T42" s="12"/>
      <c r="U42" s="39"/>
      <c r="V42" s="39"/>
      <c r="W42" s="12"/>
      <c r="X42" s="12"/>
      <c r="Y42" s="39"/>
      <c r="Z42" s="39"/>
    </row>
    <row r="43" spans="1:29" s="7" customFormat="1">
      <c r="A43" s="8"/>
      <c r="B43" s="8"/>
      <c r="C43" s="12"/>
      <c r="D43" s="12"/>
      <c r="E43" s="39"/>
      <c r="F43" s="39"/>
      <c r="G43" s="12"/>
      <c r="H43" s="12"/>
      <c r="I43" s="39"/>
      <c r="J43" s="39"/>
      <c r="K43" s="12"/>
      <c r="L43" s="12"/>
      <c r="M43" s="39"/>
      <c r="N43" s="39"/>
      <c r="O43" s="12"/>
      <c r="P43" s="12"/>
      <c r="Q43" s="39"/>
      <c r="R43" s="39"/>
      <c r="S43" s="12"/>
      <c r="T43" s="12"/>
      <c r="U43" s="39"/>
      <c r="V43" s="39"/>
      <c r="W43" s="12"/>
      <c r="X43" s="12"/>
      <c r="Y43" s="39"/>
      <c r="Z43" s="39"/>
    </row>
  </sheetData>
  <customSheetViews>
    <customSheetView guid="{684D358C-28C4-40BE-A0DA-CF571A586D60}" scale="90" showPageBreaks="1" showGridLines="0" zeroValues="0" fitToPage="1" topLeftCell="A10">
      <selection activeCell="U24" sqref="U24"/>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O13" sqref="O13"/>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4" orientation="landscape" horizontalDpi="4294967292" r:id="rId5"/>
      <headerFooter alignWithMargins="0">
        <oddHeader>&amp;L折込広告企画書</oddHeader>
      </headerFooter>
    </customSheetView>
  </customSheetViews>
  <mergeCells count="56">
    <mergeCell ref="W18:Z18"/>
    <mergeCell ref="A2:E2"/>
    <mergeCell ref="I2:J2"/>
    <mergeCell ref="A29:B36"/>
    <mergeCell ref="C29:J29"/>
    <mergeCell ref="W4:Z4"/>
    <mergeCell ref="C4:J4"/>
    <mergeCell ref="L2:O2"/>
    <mergeCell ref="P2:S2"/>
    <mergeCell ref="T2:V2"/>
    <mergeCell ref="A4:B16"/>
    <mergeCell ref="A18:B27"/>
    <mergeCell ref="W16:X16"/>
    <mergeCell ref="G16:H16"/>
    <mergeCell ref="K4:N4"/>
    <mergeCell ref="K16:L16"/>
    <mergeCell ref="W5:X5"/>
    <mergeCell ref="S16:T16"/>
    <mergeCell ref="O16:P16"/>
    <mergeCell ref="A1:E1"/>
    <mergeCell ref="I1:J1"/>
    <mergeCell ref="F2:H2"/>
    <mergeCell ref="F1:H1"/>
    <mergeCell ref="S5:T5"/>
    <mergeCell ref="O5:P5"/>
    <mergeCell ref="K5:L5"/>
    <mergeCell ref="G5:H5"/>
    <mergeCell ref="C5:D5"/>
    <mergeCell ref="O4:R4"/>
    <mergeCell ref="S4:V4"/>
    <mergeCell ref="W2:Y2"/>
    <mergeCell ref="W1:Y1"/>
    <mergeCell ref="L1:O1"/>
    <mergeCell ref="P1:S1"/>
    <mergeCell ref="T1:V1"/>
    <mergeCell ref="D37:E37"/>
    <mergeCell ref="G36:H36"/>
    <mergeCell ref="G27:H27"/>
    <mergeCell ref="K36:L36"/>
    <mergeCell ref="K27:L27"/>
    <mergeCell ref="D28:E28"/>
    <mergeCell ref="K29:N29"/>
    <mergeCell ref="K18:N18"/>
    <mergeCell ref="C18:J18"/>
    <mergeCell ref="S18:V18"/>
    <mergeCell ref="O18:R18"/>
    <mergeCell ref="D17:E17"/>
    <mergeCell ref="W27:X27"/>
    <mergeCell ref="W36:X36"/>
    <mergeCell ref="W29:Z29"/>
    <mergeCell ref="O29:R29"/>
    <mergeCell ref="S29:V29"/>
    <mergeCell ref="O36:P36"/>
    <mergeCell ref="S36:T36"/>
    <mergeCell ref="S27:T27"/>
    <mergeCell ref="O27:P27"/>
  </mergeCells>
  <phoneticPr fontId="2"/>
  <dataValidations count="1">
    <dataValidation type="whole" operator="lessThanOrEqual" allowBlank="1" showInputMessage="1" showErrorMessage="1" sqref="F6:F11 J6:J8 N6:N12 R6:R10 F30:F34 Z6:Z7 R30 Z19:Z20 Z30 V30:V32 N30 F19:F23 J19:J24 N19:N24 R19:R23 V19:V24 V6:V12 E32">
      <formula1>D6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C38"/>
  <sheetViews>
    <sheetView showGridLines="0" showZeros="0" zoomScale="90" zoomScaleNormal="90" workbookViewId="0">
      <selection sqref="A1:E1"/>
    </sheetView>
  </sheetViews>
  <sheetFormatPr defaultColWidth="9" defaultRowHeight="13.5"/>
  <cols>
    <col min="1" max="2" width="3.5" style="23" customWidth="1"/>
    <col min="3" max="3" width="11.625" style="25" customWidth="1"/>
    <col min="4" max="4" width="4.625" style="25" customWidth="1"/>
    <col min="5" max="6" width="8.625" style="27" customWidth="1"/>
    <col min="7" max="7" width="11.625" style="25" customWidth="1"/>
    <col min="8" max="8" width="4.625" style="25" customWidth="1"/>
    <col min="9" max="10" width="8.625" style="27" customWidth="1"/>
    <col min="11" max="11" width="11.625" style="25" customWidth="1"/>
    <col min="12" max="12" width="4.625" style="25" customWidth="1"/>
    <col min="13" max="14" width="8.625" style="27" customWidth="1"/>
    <col min="15" max="15" width="11.625" style="25" customWidth="1"/>
    <col min="16" max="16" width="4.625" style="25" customWidth="1"/>
    <col min="17" max="18" width="8.625" style="27" customWidth="1"/>
    <col min="19" max="19" width="11.625" style="25" customWidth="1"/>
    <col min="20" max="20" width="4.625" style="25" customWidth="1"/>
    <col min="21" max="22" width="8.625" style="27" customWidth="1"/>
    <col min="23" max="23" width="11.625" style="25" customWidth="1"/>
    <col min="24" max="24" width="4.625" style="25" customWidth="1"/>
    <col min="25" max="26" width="8.625" style="27" customWidth="1"/>
    <col min="27" max="16384" width="9" style="13"/>
  </cols>
  <sheetData>
    <row r="1" spans="1:29" s="6" customFormat="1" ht="13.5" customHeight="1">
      <c r="A1" s="452" t="s">
        <v>16</v>
      </c>
      <c r="B1" s="453"/>
      <c r="C1" s="453"/>
      <c r="D1" s="453"/>
      <c r="E1" s="453"/>
      <c r="F1" s="462" t="s">
        <v>17</v>
      </c>
      <c r="G1" s="463"/>
      <c r="H1" s="464"/>
      <c r="I1" s="456" t="s">
        <v>18</v>
      </c>
      <c r="J1" s="456"/>
      <c r="K1" s="347" t="s">
        <v>0</v>
      </c>
      <c r="L1" s="462" t="s">
        <v>19</v>
      </c>
      <c r="M1" s="463"/>
      <c r="N1" s="463"/>
      <c r="O1" s="464"/>
      <c r="P1" s="462" t="s">
        <v>20</v>
      </c>
      <c r="Q1" s="463"/>
      <c r="R1" s="463"/>
      <c r="S1" s="464"/>
      <c r="T1" s="462" t="s">
        <v>21</v>
      </c>
      <c r="U1" s="463"/>
      <c r="V1" s="464"/>
      <c r="W1" s="456" t="s">
        <v>22</v>
      </c>
      <c r="X1" s="456"/>
      <c r="Y1" s="456"/>
      <c r="Z1" s="203" t="s">
        <v>23</v>
      </c>
    </row>
    <row r="2" spans="1:29" s="7" customFormat="1" ht="24.95" customHeight="1">
      <c r="A2" s="454"/>
      <c r="B2" s="455"/>
      <c r="C2" s="455"/>
      <c r="D2" s="455"/>
      <c r="E2" s="455"/>
      <c r="F2" s="459">
        <f>SUM('大分市:日経新聞 '!I2)</f>
        <v>0</v>
      </c>
      <c r="G2" s="460"/>
      <c r="H2" s="461"/>
      <c r="I2" s="473">
        <f>SUM(W14,W29)</f>
        <v>0</v>
      </c>
      <c r="J2" s="473"/>
      <c r="K2" s="346"/>
      <c r="L2" s="457"/>
      <c r="M2" s="468"/>
      <c r="N2" s="468"/>
      <c r="O2" s="458"/>
      <c r="P2" s="457"/>
      <c r="Q2" s="468"/>
      <c r="R2" s="468"/>
      <c r="S2" s="458"/>
      <c r="T2" s="457"/>
      <c r="U2" s="468"/>
      <c r="V2" s="458"/>
      <c r="W2" s="473"/>
      <c r="X2" s="473"/>
      <c r="Y2" s="473"/>
      <c r="Z2" s="280"/>
      <c r="AA2" s="207"/>
      <c r="AB2" s="207"/>
      <c r="AC2" s="207"/>
    </row>
    <row r="3" spans="1:29" s="7" customFormat="1" ht="12" customHeight="1">
      <c r="A3" s="8"/>
      <c r="B3" s="8"/>
      <c r="C3" s="9"/>
      <c r="D3" s="9"/>
      <c r="E3" s="10"/>
      <c r="F3" s="10"/>
      <c r="G3" s="11"/>
      <c r="H3" s="11"/>
      <c r="I3" s="12"/>
      <c r="J3" s="12"/>
      <c r="K3" s="11"/>
      <c r="L3" s="11"/>
      <c r="M3" s="12"/>
      <c r="N3" s="12"/>
      <c r="O3" s="11"/>
      <c r="P3" s="11"/>
      <c r="Q3" s="12"/>
      <c r="R3" s="12"/>
      <c r="S3" s="11"/>
      <c r="T3" s="11"/>
      <c r="U3" s="12"/>
      <c r="V3" s="12"/>
      <c r="W3" s="11"/>
      <c r="X3" s="11"/>
      <c r="Y3" s="12"/>
      <c r="Z3" s="12"/>
    </row>
    <row r="4" spans="1:29" ht="21" customHeight="1">
      <c r="A4" s="496" t="s">
        <v>91</v>
      </c>
      <c r="B4" s="497"/>
      <c r="C4" s="480" t="s">
        <v>84</v>
      </c>
      <c r="D4" s="481"/>
      <c r="E4" s="482"/>
      <c r="F4" s="482"/>
      <c r="G4" s="482"/>
      <c r="H4" s="482"/>
      <c r="I4" s="482"/>
      <c r="J4" s="484"/>
      <c r="K4" s="480" t="s">
        <v>85</v>
      </c>
      <c r="L4" s="481"/>
      <c r="M4" s="482"/>
      <c r="N4" s="483"/>
      <c r="O4" s="481" t="s">
        <v>86</v>
      </c>
      <c r="P4" s="481"/>
      <c r="Q4" s="482"/>
      <c r="R4" s="484"/>
      <c r="S4" s="480" t="s">
        <v>87</v>
      </c>
      <c r="T4" s="481"/>
      <c r="U4" s="482"/>
      <c r="V4" s="483"/>
      <c r="W4" s="480" t="s">
        <v>88</v>
      </c>
      <c r="X4" s="481"/>
      <c r="Y4" s="482"/>
      <c r="Z4" s="483"/>
    </row>
    <row r="5" spans="1:29" s="6" customFormat="1" ht="21" customHeight="1">
      <c r="A5" s="498"/>
      <c r="B5" s="499"/>
      <c r="C5" s="449" t="s">
        <v>525</v>
      </c>
      <c r="D5" s="450"/>
      <c r="E5" s="67" t="s">
        <v>117</v>
      </c>
      <c r="F5" s="67" t="s">
        <v>118</v>
      </c>
      <c r="G5" s="488" t="s">
        <v>525</v>
      </c>
      <c r="H5" s="450"/>
      <c r="I5" s="67" t="s">
        <v>117</v>
      </c>
      <c r="J5" s="67" t="s">
        <v>118</v>
      </c>
      <c r="K5" s="449" t="s">
        <v>525</v>
      </c>
      <c r="L5" s="450"/>
      <c r="M5" s="67" t="s">
        <v>117</v>
      </c>
      <c r="N5" s="67" t="s">
        <v>118</v>
      </c>
      <c r="O5" s="449" t="s">
        <v>525</v>
      </c>
      <c r="P5" s="450"/>
      <c r="Q5" s="67" t="s">
        <v>117</v>
      </c>
      <c r="R5" s="67" t="s">
        <v>118</v>
      </c>
      <c r="S5" s="449" t="s">
        <v>525</v>
      </c>
      <c r="T5" s="450"/>
      <c r="U5" s="67" t="s">
        <v>117</v>
      </c>
      <c r="V5" s="67" t="s">
        <v>118</v>
      </c>
      <c r="W5" s="449" t="s">
        <v>525</v>
      </c>
      <c r="X5" s="450"/>
      <c r="Y5" s="67" t="s">
        <v>117</v>
      </c>
      <c r="Z5" s="68" t="s">
        <v>118</v>
      </c>
    </row>
    <row r="6" spans="1:29" ht="21" customHeight="1">
      <c r="A6" s="498"/>
      <c r="B6" s="499"/>
      <c r="C6" s="14" t="s">
        <v>478</v>
      </c>
      <c r="D6" s="186" t="s">
        <v>491</v>
      </c>
      <c r="E6" s="4">
        <v>870</v>
      </c>
      <c r="F6" s="298"/>
      <c r="G6" s="15"/>
      <c r="H6" s="47"/>
      <c r="I6" s="4"/>
      <c r="J6" s="115"/>
      <c r="K6" s="14"/>
      <c r="L6" s="186"/>
      <c r="M6" s="4"/>
      <c r="N6" s="115"/>
      <c r="O6" s="14"/>
      <c r="P6" s="186"/>
      <c r="Q6" s="4"/>
      <c r="R6" s="115"/>
      <c r="S6" s="14"/>
      <c r="T6" s="186"/>
      <c r="U6" s="183"/>
      <c r="V6" s="115"/>
      <c r="W6" s="14"/>
      <c r="X6" s="186"/>
      <c r="Y6" s="4"/>
      <c r="Z6" s="115"/>
    </row>
    <row r="7" spans="1:29" ht="21" customHeight="1">
      <c r="A7" s="498"/>
      <c r="B7" s="499"/>
      <c r="C7" s="14" t="s">
        <v>479</v>
      </c>
      <c r="D7" s="186" t="s">
        <v>491</v>
      </c>
      <c r="E7" s="4">
        <v>1300</v>
      </c>
      <c r="F7" s="298"/>
      <c r="G7" s="15"/>
      <c r="H7" s="47"/>
      <c r="I7" s="4"/>
      <c r="J7" s="115"/>
      <c r="K7" s="14"/>
      <c r="L7" s="186"/>
      <c r="M7" s="4"/>
      <c r="N7" s="115"/>
      <c r="O7" s="14"/>
      <c r="P7" s="186"/>
      <c r="Q7" s="4"/>
      <c r="R7" s="115"/>
      <c r="S7" s="14"/>
      <c r="T7" s="186"/>
      <c r="U7" s="4"/>
      <c r="V7" s="115"/>
      <c r="W7" s="48"/>
      <c r="X7" s="186"/>
      <c r="Y7" s="4"/>
      <c r="Z7" s="115"/>
    </row>
    <row r="8" spans="1:29" ht="21" customHeight="1">
      <c r="A8" s="498"/>
      <c r="B8" s="499"/>
      <c r="C8" s="14" t="s">
        <v>480</v>
      </c>
      <c r="D8" s="186" t="s">
        <v>491</v>
      </c>
      <c r="E8" s="45">
        <v>1950</v>
      </c>
      <c r="F8" s="298"/>
      <c r="G8" s="15"/>
      <c r="H8" s="47"/>
      <c r="I8" s="4"/>
      <c r="J8" s="115"/>
      <c r="K8" s="14"/>
      <c r="L8" s="186"/>
      <c r="M8" s="4"/>
      <c r="N8" s="115"/>
      <c r="O8" s="14"/>
      <c r="P8" s="186"/>
      <c r="Q8" s="4"/>
      <c r="R8" s="115"/>
      <c r="S8" s="14"/>
      <c r="T8" s="186"/>
      <c r="U8" s="4"/>
      <c r="V8" s="115"/>
      <c r="W8" s="48"/>
      <c r="X8" s="186"/>
      <c r="Y8" s="4"/>
      <c r="Z8" s="115"/>
    </row>
    <row r="9" spans="1:29" ht="21" customHeight="1">
      <c r="A9" s="498"/>
      <c r="B9" s="499"/>
      <c r="C9" s="14" t="s">
        <v>567</v>
      </c>
      <c r="D9" s="186" t="s">
        <v>491</v>
      </c>
      <c r="E9" s="45">
        <v>60</v>
      </c>
      <c r="F9" s="298"/>
      <c r="G9" s="15"/>
      <c r="H9" s="47"/>
      <c r="I9" s="4"/>
      <c r="J9" s="115"/>
      <c r="K9" s="14"/>
      <c r="L9" s="186"/>
      <c r="M9" s="4"/>
      <c r="N9" s="115"/>
      <c r="O9" s="14"/>
      <c r="P9" s="186"/>
      <c r="Q9" s="4"/>
      <c r="R9" s="115"/>
      <c r="S9" s="14"/>
      <c r="T9" s="186"/>
      <c r="U9" s="4"/>
      <c r="V9" s="115"/>
      <c r="W9" s="48"/>
      <c r="X9" s="186"/>
      <c r="Y9" s="4"/>
      <c r="Z9" s="115"/>
    </row>
    <row r="10" spans="1:29" ht="21" customHeight="1">
      <c r="A10" s="498"/>
      <c r="B10" s="499"/>
      <c r="C10" s="14" t="s">
        <v>481</v>
      </c>
      <c r="D10" s="186" t="s">
        <v>491</v>
      </c>
      <c r="E10" s="45">
        <v>650</v>
      </c>
      <c r="F10" s="298"/>
      <c r="G10" s="15"/>
      <c r="H10" s="47"/>
      <c r="I10" s="4"/>
      <c r="J10" s="115"/>
      <c r="K10" s="14"/>
      <c r="L10" s="186"/>
      <c r="M10" s="4"/>
      <c r="N10" s="115"/>
      <c r="O10" s="14"/>
      <c r="P10" s="186"/>
      <c r="Q10" s="4"/>
      <c r="R10" s="115"/>
      <c r="S10" s="14"/>
      <c r="T10" s="186"/>
      <c r="U10" s="4"/>
      <c r="V10" s="115"/>
      <c r="W10" s="48"/>
      <c r="X10" s="186"/>
      <c r="Y10" s="4"/>
      <c r="Z10" s="115"/>
    </row>
    <row r="11" spans="1:29" ht="21" customHeight="1">
      <c r="A11" s="498"/>
      <c r="B11" s="499"/>
      <c r="C11" s="14" t="s">
        <v>482</v>
      </c>
      <c r="D11" s="186" t="s">
        <v>491</v>
      </c>
      <c r="E11" s="45">
        <v>1210</v>
      </c>
      <c r="F11" s="298"/>
      <c r="G11" s="15"/>
      <c r="H11" s="47"/>
      <c r="I11" s="4"/>
      <c r="J11" s="115"/>
      <c r="K11" s="14"/>
      <c r="L11" s="186"/>
      <c r="M11" s="4"/>
      <c r="N11" s="115"/>
      <c r="O11" s="14"/>
      <c r="P11" s="186"/>
      <c r="Q11" s="4"/>
      <c r="R11" s="115"/>
      <c r="S11" s="14"/>
      <c r="T11" s="186"/>
      <c r="U11" s="4"/>
      <c r="V11" s="115"/>
      <c r="W11" s="14"/>
      <c r="X11" s="186"/>
      <c r="Y11" s="4"/>
      <c r="Z11" s="115"/>
    </row>
    <row r="12" spans="1:29" ht="21" customHeight="1">
      <c r="A12" s="498"/>
      <c r="B12" s="499"/>
      <c r="C12" s="33" t="s">
        <v>483</v>
      </c>
      <c r="D12" s="242" t="s">
        <v>491</v>
      </c>
      <c r="E12" s="43">
        <v>500</v>
      </c>
      <c r="F12" s="306"/>
      <c r="G12" s="54"/>
      <c r="H12" s="143"/>
      <c r="I12" s="22"/>
      <c r="J12" s="116"/>
      <c r="K12" s="33"/>
      <c r="L12" s="242"/>
      <c r="M12" s="22"/>
      <c r="N12" s="116"/>
      <c r="O12" s="33"/>
      <c r="P12" s="242"/>
      <c r="Q12" s="22"/>
      <c r="R12" s="116"/>
      <c r="S12" s="33"/>
      <c r="T12" s="242"/>
      <c r="U12" s="22"/>
      <c r="V12" s="116"/>
      <c r="W12" s="33"/>
      <c r="X12" s="242"/>
      <c r="Y12" s="22"/>
      <c r="Z12" s="116"/>
    </row>
    <row r="13" spans="1:29" ht="21" customHeight="1">
      <c r="A13" s="500"/>
      <c r="B13" s="501"/>
      <c r="C13" s="55"/>
      <c r="D13" s="177"/>
      <c r="E13" s="56"/>
      <c r="F13" s="57"/>
      <c r="G13" s="58" t="s">
        <v>26</v>
      </c>
      <c r="H13" s="58"/>
      <c r="I13" s="56">
        <f>SUM(E6:E12,I6:I12)</f>
        <v>6540</v>
      </c>
      <c r="J13" s="117">
        <f>SUM(F6:F12,J6:J12)</f>
        <v>0</v>
      </c>
      <c r="K13" s="58" t="s">
        <v>26</v>
      </c>
      <c r="L13" s="58"/>
      <c r="M13" s="56">
        <f>SUM(M6:M12)</f>
        <v>0</v>
      </c>
      <c r="N13" s="117">
        <f>SUM(N6:N12)</f>
        <v>0</v>
      </c>
      <c r="O13" s="58" t="s">
        <v>26</v>
      </c>
      <c r="P13" s="58"/>
      <c r="Q13" s="56">
        <f>SUM(Q6:Q12)</f>
        <v>0</v>
      </c>
      <c r="R13" s="117">
        <f>SUM(R6:R12)</f>
        <v>0</v>
      </c>
      <c r="S13" s="58" t="s">
        <v>26</v>
      </c>
      <c r="T13" s="58"/>
      <c r="U13" s="56">
        <f>SUM(U6:U12)</f>
        <v>0</v>
      </c>
      <c r="V13" s="117">
        <f>SUM(V6:V12)</f>
        <v>0</v>
      </c>
      <c r="W13" s="58" t="s">
        <v>26</v>
      </c>
      <c r="X13" s="58"/>
      <c r="Y13" s="56">
        <f>SUM(Y6:Y12)</f>
        <v>0</v>
      </c>
      <c r="Z13" s="117">
        <f>SUM(Z6:Z12)</f>
        <v>0</v>
      </c>
    </row>
    <row r="14" spans="1:29" ht="21" customHeight="1">
      <c r="A14" s="41"/>
      <c r="B14" s="41"/>
      <c r="C14" s="100" t="str">
        <f>A4&amp;"公表部数　計"</f>
        <v>玖珠郡公表部数　計</v>
      </c>
      <c r="D14" s="490">
        <f>SUM(I13,M13,Q13,U13,Y13)</f>
        <v>6540</v>
      </c>
      <c r="E14" s="490"/>
      <c r="F14" s="35" t="s">
        <v>90</v>
      </c>
      <c r="G14" s="34"/>
      <c r="H14" s="34"/>
      <c r="I14" s="35"/>
      <c r="J14" s="35"/>
      <c r="K14" s="34"/>
      <c r="L14" s="34"/>
      <c r="M14" s="35"/>
      <c r="N14" s="35"/>
      <c r="O14" s="34"/>
      <c r="P14" s="34"/>
      <c r="Q14" s="35"/>
      <c r="R14" s="35"/>
      <c r="S14" s="34"/>
      <c r="T14" s="34"/>
      <c r="U14" s="35"/>
      <c r="V14" s="26" t="str">
        <f>A4&amp;"　計"</f>
        <v>玖珠郡　計</v>
      </c>
      <c r="W14" s="113">
        <f>SUM(J13,N13,R13,V13,Z13)</f>
        <v>0</v>
      </c>
      <c r="X14" s="113"/>
      <c r="Y14" s="27" t="s">
        <v>90</v>
      </c>
      <c r="Z14" s="26" t="str">
        <f>COUNT(F6:F8,F10:F12,J6:J12,N6:N12,R6:R12,V6:V12,Z6:Z12)&amp;"エリア"</f>
        <v>0エリア</v>
      </c>
    </row>
    <row r="15" spans="1:29" ht="21" customHeight="1">
      <c r="A15" s="496" t="s">
        <v>248</v>
      </c>
      <c r="B15" s="497"/>
      <c r="C15" s="480" t="s">
        <v>84</v>
      </c>
      <c r="D15" s="481"/>
      <c r="E15" s="482"/>
      <c r="F15" s="482"/>
      <c r="G15" s="482"/>
      <c r="H15" s="482"/>
      <c r="I15" s="482"/>
      <c r="J15" s="484"/>
      <c r="K15" s="480" t="s">
        <v>85</v>
      </c>
      <c r="L15" s="481"/>
      <c r="M15" s="482"/>
      <c r="N15" s="483"/>
      <c r="O15" s="481" t="s">
        <v>86</v>
      </c>
      <c r="P15" s="481"/>
      <c r="Q15" s="482"/>
      <c r="R15" s="484"/>
      <c r="S15" s="480" t="s">
        <v>87</v>
      </c>
      <c r="T15" s="481"/>
      <c r="U15" s="482"/>
      <c r="V15" s="483"/>
      <c r="W15" s="480" t="s">
        <v>88</v>
      </c>
      <c r="X15" s="481"/>
      <c r="Y15" s="482"/>
      <c r="Z15" s="483"/>
    </row>
    <row r="16" spans="1:29" ht="21" customHeight="1">
      <c r="A16" s="498"/>
      <c r="B16" s="499"/>
      <c r="C16" s="14" t="s">
        <v>116</v>
      </c>
      <c r="D16" s="186"/>
      <c r="E16" s="50">
        <v>250</v>
      </c>
      <c r="F16" s="298"/>
      <c r="G16" s="15"/>
      <c r="H16" s="47"/>
      <c r="I16" s="4"/>
      <c r="J16" s="120"/>
      <c r="K16" s="14" t="s">
        <v>58</v>
      </c>
      <c r="L16" s="186"/>
      <c r="M16" s="4">
        <v>640</v>
      </c>
      <c r="N16" s="115"/>
      <c r="O16" s="17" t="s">
        <v>474</v>
      </c>
      <c r="P16" s="186" t="s">
        <v>493</v>
      </c>
      <c r="Q16" s="4">
        <v>310</v>
      </c>
      <c r="R16" s="115"/>
      <c r="S16" s="14" t="s">
        <v>58</v>
      </c>
      <c r="T16" s="186"/>
      <c r="U16" s="4">
        <v>1670</v>
      </c>
      <c r="V16" s="115"/>
      <c r="W16" s="14" t="s">
        <v>474</v>
      </c>
      <c r="X16" s="186" t="s">
        <v>494</v>
      </c>
      <c r="Y16" s="4">
        <v>7950</v>
      </c>
      <c r="Z16" s="115"/>
    </row>
    <row r="17" spans="1:26" ht="21" customHeight="1">
      <c r="A17" s="498"/>
      <c r="B17" s="499"/>
      <c r="C17" s="14" t="s">
        <v>58</v>
      </c>
      <c r="D17" s="186"/>
      <c r="E17" s="45">
        <v>500</v>
      </c>
      <c r="F17" s="298"/>
      <c r="G17" s="15"/>
      <c r="H17" s="47"/>
      <c r="I17" s="4"/>
      <c r="J17" s="120"/>
      <c r="K17" s="14"/>
      <c r="L17" s="186"/>
      <c r="M17" s="4">
        <v>0</v>
      </c>
      <c r="N17" s="115"/>
      <c r="O17" s="17"/>
      <c r="P17" s="186"/>
      <c r="Q17" s="4"/>
      <c r="R17" s="115"/>
      <c r="S17" s="14" t="s">
        <v>61</v>
      </c>
      <c r="T17" s="186"/>
      <c r="U17" s="4">
        <v>1500</v>
      </c>
      <c r="V17" s="115"/>
      <c r="W17" s="14"/>
      <c r="X17" s="186"/>
      <c r="Y17" s="4"/>
      <c r="Z17" s="115"/>
    </row>
    <row r="18" spans="1:26" ht="21" customHeight="1">
      <c r="A18" s="498"/>
      <c r="B18" s="499"/>
      <c r="C18" s="14" t="s">
        <v>545</v>
      </c>
      <c r="D18" s="186"/>
      <c r="E18" s="45">
        <v>540</v>
      </c>
      <c r="F18" s="298"/>
      <c r="G18" s="15"/>
      <c r="H18" s="47"/>
      <c r="I18" s="4"/>
      <c r="J18" s="120"/>
      <c r="K18" s="14"/>
      <c r="L18" s="186"/>
      <c r="M18" s="4"/>
      <c r="N18" s="115"/>
      <c r="O18" s="17"/>
      <c r="P18" s="186"/>
      <c r="Q18" s="4"/>
      <c r="R18" s="115"/>
      <c r="S18" s="14"/>
      <c r="T18" s="186"/>
      <c r="U18" s="4"/>
      <c r="V18" s="115"/>
      <c r="W18" s="14"/>
      <c r="X18" s="186"/>
      <c r="Y18" s="4"/>
      <c r="Z18" s="115"/>
    </row>
    <row r="19" spans="1:26" ht="21" customHeight="1">
      <c r="A19" s="498"/>
      <c r="B19" s="499"/>
      <c r="C19" s="14" t="s">
        <v>475</v>
      </c>
      <c r="D19" s="186" t="s">
        <v>492</v>
      </c>
      <c r="E19" s="45">
        <v>310</v>
      </c>
      <c r="F19" s="298"/>
      <c r="G19" s="15"/>
      <c r="H19" s="47"/>
      <c r="I19" s="4"/>
      <c r="J19" s="120"/>
      <c r="K19" s="14"/>
      <c r="L19" s="186"/>
      <c r="M19" s="4"/>
      <c r="N19" s="115"/>
      <c r="O19" s="17"/>
      <c r="P19" s="186"/>
      <c r="Q19" s="4"/>
      <c r="R19" s="115"/>
      <c r="S19" s="14"/>
      <c r="T19" s="186"/>
      <c r="U19" s="4"/>
      <c r="V19" s="115"/>
      <c r="W19" s="14"/>
      <c r="X19" s="186"/>
      <c r="Y19" s="4"/>
      <c r="Z19" s="115"/>
    </row>
    <row r="20" spans="1:26" ht="21" customHeight="1">
      <c r="A20" s="498"/>
      <c r="B20" s="499"/>
      <c r="C20" s="14" t="s">
        <v>476</v>
      </c>
      <c r="D20" s="186" t="s">
        <v>492</v>
      </c>
      <c r="E20" s="45">
        <v>150</v>
      </c>
      <c r="F20" s="298"/>
      <c r="G20" s="15"/>
      <c r="H20" s="47"/>
      <c r="I20" s="4"/>
      <c r="J20" s="120"/>
      <c r="K20" s="14"/>
      <c r="L20" s="186"/>
      <c r="M20" s="4"/>
      <c r="N20" s="115"/>
      <c r="O20" s="17"/>
      <c r="P20" s="186"/>
      <c r="Q20" s="4"/>
      <c r="R20" s="115"/>
      <c r="S20" s="14"/>
      <c r="T20" s="186"/>
      <c r="U20" s="4"/>
      <c r="V20" s="115"/>
      <c r="W20" s="14"/>
      <c r="X20" s="186"/>
      <c r="Y20" s="4"/>
      <c r="Z20" s="115"/>
    </row>
    <row r="21" spans="1:26" ht="21" customHeight="1">
      <c r="A21" s="498"/>
      <c r="B21" s="499"/>
      <c r="C21" s="14" t="s">
        <v>477</v>
      </c>
      <c r="D21" s="186" t="s">
        <v>492</v>
      </c>
      <c r="E21" s="45">
        <v>220</v>
      </c>
      <c r="F21" s="298"/>
      <c r="G21" s="15"/>
      <c r="H21" s="47"/>
      <c r="I21" s="4"/>
      <c r="J21" s="120"/>
      <c r="K21" s="14"/>
      <c r="L21" s="186"/>
      <c r="M21" s="4"/>
      <c r="N21" s="115"/>
      <c r="O21" s="17"/>
      <c r="P21" s="186"/>
      <c r="Q21" s="4"/>
      <c r="R21" s="115"/>
      <c r="S21" s="14"/>
      <c r="T21" s="186"/>
      <c r="U21" s="4"/>
      <c r="V21" s="115"/>
      <c r="W21" s="14"/>
      <c r="X21" s="186"/>
      <c r="Y21" s="4"/>
      <c r="Z21" s="115"/>
    </row>
    <row r="22" spans="1:26" ht="21" customHeight="1">
      <c r="A22" s="498"/>
      <c r="B22" s="499"/>
      <c r="C22" s="14" t="s">
        <v>59</v>
      </c>
      <c r="D22" s="186"/>
      <c r="E22" s="45">
        <v>60</v>
      </c>
      <c r="F22" s="298"/>
      <c r="G22" s="15"/>
      <c r="H22" s="47"/>
      <c r="I22" s="4"/>
      <c r="J22" s="120"/>
      <c r="K22" s="14"/>
      <c r="L22" s="186"/>
      <c r="M22" s="4"/>
      <c r="N22" s="115"/>
      <c r="O22" s="17"/>
      <c r="P22" s="186"/>
      <c r="Q22" s="4"/>
      <c r="R22" s="115"/>
      <c r="S22" s="14"/>
      <c r="T22" s="186"/>
      <c r="U22" s="4"/>
      <c r="V22" s="115"/>
      <c r="W22" s="14"/>
      <c r="X22" s="186"/>
      <c r="Y22" s="4"/>
      <c r="Z22" s="115"/>
    </row>
    <row r="23" spans="1:26" ht="21" customHeight="1">
      <c r="A23" s="498"/>
      <c r="B23" s="499"/>
      <c r="C23" s="14" t="s">
        <v>60</v>
      </c>
      <c r="D23" s="186"/>
      <c r="E23" s="45">
        <v>90</v>
      </c>
      <c r="F23" s="298"/>
      <c r="G23" s="15"/>
      <c r="H23" s="47"/>
      <c r="I23" s="4"/>
      <c r="J23" s="120"/>
      <c r="K23" s="14"/>
      <c r="L23" s="186"/>
      <c r="M23" s="4"/>
      <c r="N23" s="115"/>
      <c r="O23" s="17"/>
      <c r="P23" s="186"/>
      <c r="Q23" s="4"/>
      <c r="R23" s="115"/>
      <c r="S23" s="14"/>
      <c r="T23" s="186"/>
      <c r="U23" s="4"/>
      <c r="V23" s="115"/>
      <c r="W23" s="14"/>
      <c r="X23" s="186"/>
      <c r="Y23" s="4"/>
      <c r="Z23" s="115"/>
    </row>
    <row r="24" spans="1:26" ht="21" customHeight="1">
      <c r="A24" s="498"/>
      <c r="B24" s="499"/>
      <c r="C24" s="14"/>
      <c r="D24" s="186"/>
      <c r="E24" s="45"/>
      <c r="F24" s="110"/>
      <c r="G24" s="15"/>
      <c r="H24" s="47"/>
      <c r="I24" s="4"/>
      <c r="J24" s="120"/>
      <c r="K24" s="14"/>
      <c r="L24" s="186"/>
      <c r="M24" s="4"/>
      <c r="N24" s="115"/>
      <c r="O24" s="17"/>
      <c r="P24" s="186"/>
      <c r="Q24" s="4"/>
      <c r="R24" s="115"/>
      <c r="S24" s="14"/>
      <c r="T24" s="186"/>
      <c r="U24" s="4"/>
      <c r="V24" s="115"/>
      <c r="W24" s="14"/>
      <c r="X24" s="186"/>
      <c r="Y24" s="4"/>
      <c r="Z24" s="115"/>
    </row>
    <row r="25" spans="1:26" ht="21" customHeight="1">
      <c r="A25" s="498"/>
      <c r="B25" s="499"/>
      <c r="C25" s="14"/>
      <c r="D25" s="186"/>
      <c r="E25" s="45"/>
      <c r="F25" s="110"/>
      <c r="G25" s="15"/>
      <c r="H25" s="47"/>
      <c r="I25" s="4"/>
      <c r="J25" s="120"/>
      <c r="K25" s="14"/>
      <c r="L25" s="186"/>
      <c r="M25" s="4"/>
      <c r="N25" s="115"/>
      <c r="O25" s="17"/>
      <c r="P25" s="186"/>
      <c r="Q25" s="4"/>
      <c r="R25" s="115"/>
      <c r="S25" s="14"/>
      <c r="T25" s="186"/>
      <c r="U25" s="4"/>
      <c r="V25" s="115"/>
      <c r="W25" s="14"/>
      <c r="X25" s="186"/>
      <c r="Y25" s="4"/>
      <c r="Z25" s="115"/>
    </row>
    <row r="26" spans="1:26" ht="21" customHeight="1">
      <c r="A26" s="498"/>
      <c r="B26" s="499"/>
      <c r="C26" s="30"/>
      <c r="D26" s="263"/>
      <c r="E26" s="46"/>
      <c r="F26" s="133"/>
      <c r="G26" s="32"/>
      <c r="H26" s="265"/>
      <c r="I26" s="208"/>
      <c r="J26" s="126"/>
      <c r="K26" s="30"/>
      <c r="L26" s="263"/>
      <c r="M26" s="208"/>
      <c r="N26" s="240"/>
      <c r="O26" s="184"/>
      <c r="P26" s="263"/>
      <c r="Q26" s="208"/>
      <c r="R26" s="240"/>
      <c r="S26" s="30"/>
      <c r="T26" s="263"/>
      <c r="U26" s="208"/>
      <c r="V26" s="240"/>
      <c r="W26" s="30"/>
      <c r="X26" s="263"/>
      <c r="Y26" s="208"/>
      <c r="Z26" s="240"/>
    </row>
    <row r="27" spans="1:26" ht="21" customHeight="1">
      <c r="A27" s="498"/>
      <c r="B27" s="499"/>
      <c r="C27" s="33"/>
      <c r="D27" s="242"/>
      <c r="E27" s="43"/>
      <c r="F27" s="114"/>
      <c r="G27" s="54"/>
      <c r="H27" s="143"/>
      <c r="I27" s="22"/>
      <c r="J27" s="124"/>
      <c r="K27" s="33"/>
      <c r="L27" s="242"/>
      <c r="M27" s="22"/>
      <c r="N27" s="116"/>
      <c r="O27" s="59"/>
      <c r="P27" s="242"/>
      <c r="Q27" s="22"/>
      <c r="R27" s="116"/>
      <c r="S27" s="59"/>
      <c r="T27" s="242"/>
      <c r="U27" s="22"/>
      <c r="V27" s="116"/>
      <c r="W27" s="59"/>
      <c r="X27" s="242"/>
      <c r="Y27" s="22"/>
      <c r="Z27" s="116"/>
    </row>
    <row r="28" spans="1:26" ht="21" customHeight="1">
      <c r="A28" s="500"/>
      <c r="B28" s="501"/>
      <c r="C28" s="55"/>
      <c r="D28" s="177"/>
      <c r="E28" s="56"/>
      <c r="F28" s="57"/>
      <c r="G28" s="58" t="s">
        <v>26</v>
      </c>
      <c r="H28" s="58"/>
      <c r="I28" s="56">
        <f>SUM(E16:E27,I16:I27)</f>
        <v>2120</v>
      </c>
      <c r="J28" s="136">
        <f>SUM(F16:F27,J16:J27)</f>
        <v>0</v>
      </c>
      <c r="K28" s="176" t="s">
        <v>26</v>
      </c>
      <c r="L28" s="175"/>
      <c r="M28" s="56">
        <f>SUM(M16:M27)</f>
        <v>640</v>
      </c>
      <c r="N28" s="128">
        <f>SUM(N16:N27)</f>
        <v>0</v>
      </c>
      <c r="O28" s="176" t="s">
        <v>26</v>
      </c>
      <c r="P28" s="175"/>
      <c r="Q28" s="56">
        <f>SUM(Q16:Q27)</f>
        <v>310</v>
      </c>
      <c r="R28" s="128">
        <f>SUM(R16:R27)</f>
        <v>0</v>
      </c>
      <c r="S28" s="176" t="s">
        <v>26</v>
      </c>
      <c r="T28" s="175"/>
      <c r="U28" s="56">
        <f>SUM(U16:U27)</f>
        <v>3170</v>
      </c>
      <c r="V28" s="128">
        <f>SUM(V16:V27)</f>
        <v>0</v>
      </c>
      <c r="W28" s="176" t="s">
        <v>26</v>
      </c>
      <c r="X28" s="175"/>
      <c r="Y28" s="56">
        <f>SUM(Y16:Y27)</f>
        <v>7950</v>
      </c>
      <c r="Z28" s="128">
        <f>SUM(Z16:Z27)</f>
        <v>0</v>
      </c>
    </row>
    <row r="29" spans="1:26" s="7" customFormat="1" ht="21" customHeight="1">
      <c r="A29" s="8"/>
      <c r="B29" s="8"/>
      <c r="C29" s="98" t="str">
        <f>A15&amp;"公表部数　計"</f>
        <v>日田市公表部数　計</v>
      </c>
      <c r="D29" s="474">
        <f>SUM(I28,M28,Q28,U28,Y28)</f>
        <v>14190</v>
      </c>
      <c r="E29" s="474"/>
      <c r="F29" s="348" t="s">
        <v>90</v>
      </c>
      <c r="G29" s="38"/>
      <c r="H29" s="38"/>
      <c r="I29" s="348"/>
      <c r="J29" s="348"/>
      <c r="K29" s="38"/>
      <c r="L29" s="38"/>
      <c r="M29" s="348"/>
      <c r="N29" s="348"/>
      <c r="O29" s="38"/>
      <c r="P29" s="38"/>
      <c r="Q29" s="348"/>
      <c r="R29" s="348"/>
      <c r="S29" s="38"/>
      <c r="T29" s="38"/>
      <c r="U29" s="348"/>
      <c r="V29" s="26" t="str">
        <f>A15&amp;"　計"</f>
        <v>日田市　計</v>
      </c>
      <c r="W29" s="113">
        <f>SUM(J28,N28,R28,V28,Z28)</f>
        <v>0</v>
      </c>
      <c r="X29" s="113"/>
      <c r="Y29" s="27" t="s">
        <v>90</v>
      </c>
      <c r="Z29" s="26" t="str">
        <f>COUNT(F16:F26,J16:J26,N16:N26,R16:R26,V16:V26,Z16:Z26)&amp;"エリア"</f>
        <v>0エリア</v>
      </c>
    </row>
    <row r="30" spans="1:26" s="7" customFormat="1" ht="21" customHeight="1">
      <c r="A30" s="8"/>
      <c r="B30" s="8"/>
      <c r="C30" s="12"/>
      <c r="D30" s="12"/>
      <c r="E30" s="39"/>
      <c r="F30" s="39"/>
      <c r="G30" s="12"/>
      <c r="H30" s="12"/>
      <c r="I30" s="39"/>
      <c r="J30" s="39"/>
      <c r="K30" s="12"/>
      <c r="L30" s="12"/>
      <c r="M30" s="39"/>
      <c r="N30" s="39"/>
      <c r="O30" s="12"/>
      <c r="P30" s="12"/>
      <c r="Q30" s="39"/>
      <c r="R30" s="39"/>
      <c r="S30" s="12"/>
      <c r="T30" s="12"/>
      <c r="U30" s="39"/>
      <c r="V30" s="39"/>
      <c r="W30" s="12"/>
      <c r="X30" s="12"/>
      <c r="Y30" s="39"/>
      <c r="Z30" s="39"/>
    </row>
    <row r="31" spans="1:26" s="7" customFormat="1" ht="21" customHeight="1">
      <c r="A31" s="8"/>
      <c r="B31" s="8"/>
      <c r="C31" s="12"/>
      <c r="D31" s="12"/>
      <c r="E31" s="39"/>
      <c r="F31" s="39"/>
      <c r="G31" s="12"/>
      <c r="H31" s="12"/>
      <c r="I31" s="39"/>
      <c r="J31" s="39"/>
      <c r="K31" s="12"/>
      <c r="L31" s="12"/>
      <c r="M31" s="39"/>
      <c r="N31" s="39"/>
      <c r="O31" s="12"/>
      <c r="P31" s="12"/>
      <c r="Q31" s="39"/>
      <c r="R31" s="39"/>
      <c r="S31" s="12"/>
      <c r="T31" s="12"/>
      <c r="U31" s="39"/>
      <c r="V31" s="39"/>
      <c r="W31" s="12"/>
      <c r="X31" s="12"/>
      <c r="Y31" s="39"/>
      <c r="Z31" s="39"/>
    </row>
    <row r="32" spans="1:26" s="7" customFormat="1" ht="21" customHeight="1">
      <c r="A32" s="8"/>
      <c r="B32" s="8"/>
      <c r="C32" s="12"/>
      <c r="D32" s="12"/>
      <c r="E32" s="39"/>
      <c r="F32" s="39"/>
      <c r="G32" s="12"/>
      <c r="H32" s="12"/>
      <c r="I32" s="39"/>
      <c r="J32" s="39"/>
      <c r="K32" s="12"/>
      <c r="L32" s="12"/>
      <c r="M32" s="39"/>
      <c r="N32" s="39"/>
      <c r="O32" s="12"/>
      <c r="P32" s="12"/>
      <c r="Q32" s="39"/>
      <c r="R32" s="39"/>
      <c r="S32" s="12"/>
      <c r="T32" s="12"/>
      <c r="U32" s="39"/>
      <c r="V32" s="39"/>
      <c r="W32" s="12"/>
      <c r="X32" s="12"/>
      <c r="Y32" s="39"/>
      <c r="Z32" s="39"/>
    </row>
    <row r="33" spans="1:29" ht="21" customHeight="1">
      <c r="C33" s="12"/>
      <c r="D33" s="12"/>
      <c r="E33" s="39"/>
      <c r="F33" s="39"/>
      <c r="G33" s="12"/>
      <c r="H33" s="12"/>
      <c r="I33" s="39"/>
      <c r="J33" s="39"/>
      <c r="K33" s="12"/>
      <c r="L33" s="12"/>
      <c r="M33" s="39"/>
      <c r="N33" s="39"/>
      <c r="O33" s="12"/>
      <c r="P33" s="12"/>
      <c r="Q33" s="39"/>
      <c r="R33" s="39"/>
      <c r="S33" s="12"/>
      <c r="T33" s="12"/>
      <c r="U33" s="39"/>
      <c r="V33" s="39"/>
      <c r="W33" s="12"/>
      <c r="X33" s="12"/>
      <c r="Y33" s="39"/>
      <c r="Z33" s="39"/>
    </row>
    <row r="34" spans="1:29" ht="21" customHeight="1">
      <c r="C34" s="12"/>
      <c r="D34" s="12"/>
      <c r="E34" s="39"/>
      <c r="F34" s="39"/>
      <c r="G34" s="12"/>
      <c r="H34" s="12"/>
      <c r="I34" s="39"/>
      <c r="J34" s="39"/>
      <c r="K34" s="12"/>
      <c r="L34" s="12"/>
      <c r="M34" s="39"/>
      <c r="N34" s="39"/>
      <c r="O34" s="12"/>
      <c r="P34" s="12"/>
      <c r="Q34" s="39"/>
      <c r="R34" s="39"/>
      <c r="S34" s="12"/>
      <c r="T34" s="12"/>
      <c r="U34" s="39"/>
      <c r="V34" s="39"/>
      <c r="W34" s="12"/>
      <c r="X34" s="12"/>
      <c r="Y34" s="39"/>
      <c r="Z34" s="39"/>
    </row>
    <row r="35" spans="1:29" ht="21" customHeight="1">
      <c r="C35" s="12"/>
      <c r="D35" s="12"/>
      <c r="E35" s="39"/>
      <c r="F35" s="39"/>
      <c r="G35" s="12"/>
      <c r="H35" s="12"/>
      <c r="I35" s="39"/>
      <c r="J35" s="39"/>
      <c r="K35" s="12"/>
      <c r="L35" s="12"/>
      <c r="M35" s="39"/>
      <c r="N35" s="39"/>
      <c r="O35" s="12"/>
      <c r="P35" s="12"/>
      <c r="Q35" s="39"/>
      <c r="R35" s="39"/>
      <c r="S35" s="12"/>
      <c r="T35" s="12"/>
      <c r="U35" s="39"/>
      <c r="V35" s="39"/>
      <c r="W35" s="12"/>
      <c r="X35" s="12"/>
      <c r="Y35" s="39"/>
      <c r="Z35" s="39"/>
    </row>
    <row r="36" spans="1:29" ht="21" customHeight="1"/>
    <row r="37" spans="1:29">
      <c r="A37" s="28"/>
      <c r="B37" s="28"/>
      <c r="C37" s="24"/>
      <c r="D37" s="24"/>
      <c r="E37" s="25"/>
      <c r="F37" s="25"/>
      <c r="G37" s="24"/>
      <c r="H37" s="24"/>
      <c r="I37" s="25"/>
      <c r="J37" s="25"/>
      <c r="K37" s="24"/>
      <c r="L37" s="24"/>
      <c r="M37" s="25"/>
      <c r="N37" s="25"/>
      <c r="O37" s="24"/>
      <c r="P37" s="24"/>
      <c r="Q37" s="25"/>
      <c r="R37" s="25"/>
      <c r="S37" s="24"/>
      <c r="T37" s="24"/>
      <c r="U37" s="25"/>
      <c r="V37" s="25"/>
      <c r="W37" s="24"/>
      <c r="X37" s="24"/>
      <c r="Y37" s="25"/>
      <c r="Z37" s="334" t="s">
        <v>702</v>
      </c>
      <c r="AA37" s="24"/>
      <c r="AB37" s="25"/>
      <c r="AC37" s="29"/>
    </row>
    <row r="38" spans="1:29" ht="21" customHeight="1">
      <c r="A38" s="138" t="s">
        <v>588</v>
      </c>
      <c r="B38" s="28"/>
      <c r="C38" s="24"/>
      <c r="D38" s="24"/>
      <c r="E38" s="25"/>
      <c r="F38" s="25"/>
      <c r="G38" s="24"/>
      <c r="H38" s="24"/>
      <c r="I38" s="25"/>
      <c r="J38" s="25"/>
      <c r="K38" s="24"/>
      <c r="L38" s="24"/>
      <c r="M38" s="25"/>
      <c r="N38" s="25"/>
      <c r="O38" s="24"/>
      <c r="P38" s="24"/>
      <c r="Q38" s="25"/>
      <c r="R38" s="25"/>
      <c r="S38" s="24"/>
      <c r="T38" s="24"/>
      <c r="U38" s="25"/>
      <c r="V38" s="25"/>
      <c r="W38" s="24"/>
      <c r="X38" s="24"/>
      <c r="Y38" s="25"/>
      <c r="Z38" s="139" t="s">
        <v>701</v>
      </c>
      <c r="AA38" s="24"/>
      <c r="AB38" s="25"/>
      <c r="AC38" s="25"/>
    </row>
  </sheetData>
  <customSheetViews>
    <customSheetView guid="{684D358C-28C4-40BE-A0DA-CF571A586D60}" scale="90" showPageBreaks="1" showGridLines="0" zeroValues="0" fitToPage="1" printArea="1">
      <selection activeCell="J18" sqref="J18"/>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horizontalDpi="4294967292"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34">
    <mergeCell ref="A2:E2"/>
    <mergeCell ref="I2:J2"/>
    <mergeCell ref="A1:E1"/>
    <mergeCell ref="F2:H2"/>
    <mergeCell ref="L1:O1"/>
    <mergeCell ref="L2:O2"/>
    <mergeCell ref="F1:H1"/>
    <mergeCell ref="I1:J1"/>
    <mergeCell ref="W2:Y2"/>
    <mergeCell ref="W1:Y1"/>
    <mergeCell ref="P1:S1"/>
    <mergeCell ref="T1:V1"/>
    <mergeCell ref="P2:S2"/>
    <mergeCell ref="T2:V2"/>
    <mergeCell ref="W15:Z15"/>
    <mergeCell ref="W4:Z4"/>
    <mergeCell ref="S15:V15"/>
    <mergeCell ref="O4:R4"/>
    <mergeCell ref="S4:V4"/>
    <mergeCell ref="O15:R15"/>
    <mergeCell ref="W5:X5"/>
    <mergeCell ref="S5:T5"/>
    <mergeCell ref="O5:P5"/>
    <mergeCell ref="D29:E29"/>
    <mergeCell ref="A15:B28"/>
    <mergeCell ref="C4:J4"/>
    <mergeCell ref="K4:N4"/>
    <mergeCell ref="C15:J15"/>
    <mergeCell ref="K15:N15"/>
    <mergeCell ref="A4:B13"/>
    <mergeCell ref="K5:L5"/>
    <mergeCell ref="G5:H5"/>
    <mergeCell ref="C5:D5"/>
    <mergeCell ref="D14:E14"/>
  </mergeCells>
  <phoneticPr fontId="2"/>
  <dataValidations count="1">
    <dataValidation type="whole" operator="lessThanOrEqual" allowBlank="1" showInputMessage="1" showErrorMessage="1" sqref="N6 V6 Z6:Z10 N16:N17 R16 Z16 V16:V17 F16:F24 F6:F12">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horizontalDpi="4294967292" r:id="rId6"/>
  <headerFooter alignWithMargins="0">
    <oddHeader>&amp;L折込広告部数表</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C96"/>
  <sheetViews>
    <sheetView showGridLines="0" showZeros="0" zoomScale="90" zoomScaleNormal="90" workbookViewId="0">
      <selection sqref="A1:D1"/>
    </sheetView>
  </sheetViews>
  <sheetFormatPr defaultColWidth="9" defaultRowHeight="13.5"/>
  <cols>
    <col min="1" max="1" width="3.5" style="23" bestFit="1" customWidth="1"/>
    <col min="2" max="2" width="3.5" style="23" customWidth="1"/>
    <col min="3" max="3" width="9.75" style="25" customWidth="1"/>
    <col min="4" max="5" width="7.5" style="27" customWidth="1"/>
    <col min="6" max="6" width="9.75" style="25" customWidth="1"/>
    <col min="7" max="8" width="7.5" style="27" customWidth="1"/>
    <col min="9" max="9" width="9.75" style="25" customWidth="1"/>
    <col min="10" max="11" width="7.5" style="27" customWidth="1"/>
    <col min="12" max="12" width="9.75" style="25" customWidth="1"/>
    <col min="13" max="14" width="7.5" style="27" customWidth="1"/>
    <col min="15" max="15" width="9.75" style="25" customWidth="1"/>
    <col min="16" max="17" width="7.5" style="27" customWidth="1"/>
    <col min="18" max="18" width="9.75" style="25" customWidth="1"/>
    <col min="19" max="20" width="7.5" style="27" customWidth="1"/>
    <col min="21" max="21" width="9.75" style="25" customWidth="1"/>
    <col min="22" max="23" width="7.5" style="27" customWidth="1"/>
    <col min="24" max="16384" width="9" style="13"/>
  </cols>
  <sheetData>
    <row r="1" spans="1:23" s="6" customFormat="1" ht="13.5" customHeight="1">
      <c r="A1" s="477" t="s">
        <v>16</v>
      </c>
      <c r="B1" s="478"/>
      <c r="C1" s="478"/>
      <c r="D1" s="479"/>
      <c r="E1" s="456" t="s">
        <v>17</v>
      </c>
      <c r="F1" s="456"/>
      <c r="G1" s="462" t="s">
        <v>18</v>
      </c>
      <c r="H1" s="464"/>
      <c r="I1" s="347" t="s">
        <v>0</v>
      </c>
      <c r="J1" s="456" t="s">
        <v>19</v>
      </c>
      <c r="K1" s="456"/>
      <c r="L1" s="456"/>
      <c r="M1" s="462" t="s">
        <v>20</v>
      </c>
      <c r="N1" s="463"/>
      <c r="O1" s="463"/>
      <c r="P1" s="464"/>
      <c r="Q1" s="463" t="s">
        <v>21</v>
      </c>
      <c r="R1" s="464"/>
      <c r="S1" s="456" t="s">
        <v>22</v>
      </c>
      <c r="T1" s="456"/>
      <c r="U1" s="456" t="s">
        <v>23</v>
      </c>
      <c r="V1" s="456"/>
      <c r="W1" s="5" t="s">
        <v>24</v>
      </c>
    </row>
    <row r="2" spans="1:23" s="7" customFormat="1" ht="24.75" customHeight="1">
      <c r="A2" s="485"/>
      <c r="B2" s="486"/>
      <c r="C2" s="486"/>
      <c r="D2" s="487"/>
      <c r="E2" s="516">
        <f>SUM('大分市:日経新聞 '!I2)</f>
        <v>0</v>
      </c>
      <c r="F2" s="516"/>
      <c r="G2" s="457">
        <f>SUM(T45)</f>
        <v>0</v>
      </c>
      <c r="H2" s="458"/>
      <c r="I2" s="346"/>
      <c r="J2" s="473"/>
      <c r="K2" s="473"/>
      <c r="L2" s="473"/>
      <c r="M2" s="457"/>
      <c r="N2" s="468"/>
      <c r="O2" s="468"/>
      <c r="P2" s="458"/>
      <c r="Q2" s="468"/>
      <c r="R2" s="458"/>
      <c r="S2" s="473"/>
      <c r="T2" s="473"/>
      <c r="U2" s="527"/>
      <c r="V2" s="527"/>
      <c r="W2" s="206"/>
    </row>
    <row r="3" spans="1:23" s="7" customFormat="1" ht="13.5" customHeight="1">
      <c r="A3" s="8"/>
      <c r="B3" s="511" t="s">
        <v>123</v>
      </c>
      <c r="C3" s="511"/>
      <c r="D3" s="511"/>
      <c r="E3" s="511"/>
      <c r="F3" s="511"/>
      <c r="G3" s="12"/>
      <c r="H3" s="12"/>
      <c r="I3" s="11"/>
      <c r="J3" s="12"/>
      <c r="K3" s="12"/>
      <c r="L3" s="11"/>
      <c r="M3" s="12"/>
      <c r="N3" s="12"/>
      <c r="O3" s="11"/>
      <c r="P3" s="12"/>
      <c r="Q3" s="12"/>
      <c r="R3" s="11"/>
      <c r="S3" s="12"/>
      <c r="T3" s="12"/>
      <c r="U3" s="11"/>
      <c r="V3" s="12"/>
      <c r="W3" s="12"/>
    </row>
    <row r="4" spans="1:23" ht="15" customHeight="1">
      <c r="A4" s="77"/>
      <c r="B4" s="512"/>
      <c r="C4" s="512"/>
      <c r="D4" s="512"/>
      <c r="E4" s="512"/>
      <c r="F4" s="512"/>
      <c r="G4" s="7"/>
      <c r="H4" s="7"/>
      <c r="I4" s="7"/>
      <c r="J4" s="7"/>
      <c r="K4" s="7"/>
      <c r="L4" s="7"/>
      <c r="M4" s="7"/>
      <c r="N4" s="7"/>
      <c r="O4" s="7"/>
      <c r="P4" s="7"/>
      <c r="Q4" s="7"/>
      <c r="R4" s="7"/>
      <c r="S4" s="7"/>
      <c r="T4" s="7"/>
      <c r="U4" s="7"/>
      <c r="V4" s="7"/>
      <c r="W4" s="7"/>
    </row>
    <row r="5" spans="1:23" s="6" customFormat="1" ht="15" customHeight="1">
      <c r="A5" s="78"/>
      <c r="B5" s="520" t="s">
        <v>124</v>
      </c>
      <c r="C5" s="513" t="s">
        <v>125</v>
      </c>
      <c r="D5" s="514"/>
      <c r="E5" s="515"/>
      <c r="F5" s="517" t="s">
        <v>126</v>
      </c>
      <c r="G5" s="518"/>
      <c r="H5" s="519"/>
      <c r="I5" s="513" t="s">
        <v>127</v>
      </c>
      <c r="J5" s="514"/>
      <c r="K5" s="515"/>
      <c r="L5" s="513" t="s">
        <v>128</v>
      </c>
      <c r="M5" s="514"/>
      <c r="N5" s="515"/>
      <c r="O5" s="513" t="s">
        <v>129</v>
      </c>
      <c r="P5" s="514"/>
      <c r="Q5" s="521"/>
      <c r="R5" s="528" t="s">
        <v>130</v>
      </c>
      <c r="S5" s="529"/>
      <c r="T5" s="530"/>
      <c r="U5" s="524" t="s">
        <v>131</v>
      </c>
      <c r="V5" s="525"/>
      <c r="W5" s="526"/>
    </row>
    <row r="6" spans="1:23" ht="15" customHeight="1">
      <c r="A6" s="78"/>
      <c r="B6" s="520"/>
      <c r="C6" s="31" t="s">
        <v>105</v>
      </c>
      <c r="D6" s="522" t="s">
        <v>721</v>
      </c>
      <c r="E6" s="523"/>
      <c r="F6" s="85" t="s">
        <v>258</v>
      </c>
      <c r="G6" s="52">
        <v>30</v>
      </c>
      <c r="H6" s="251"/>
      <c r="I6" s="197" t="s">
        <v>259</v>
      </c>
      <c r="J6" s="239">
        <v>70</v>
      </c>
      <c r="K6" s="252"/>
      <c r="L6" s="71" t="s">
        <v>557</v>
      </c>
      <c r="M6" s="72">
        <v>160</v>
      </c>
      <c r="N6" s="166"/>
      <c r="O6" s="31" t="s">
        <v>550</v>
      </c>
      <c r="P6" s="307">
        <v>20</v>
      </c>
      <c r="Q6" s="249"/>
      <c r="R6" s="85" t="s">
        <v>264</v>
      </c>
      <c r="S6" s="50">
        <v>20</v>
      </c>
      <c r="T6" s="251"/>
      <c r="U6" s="17" t="s">
        <v>107</v>
      </c>
      <c r="V6" s="4">
        <v>120</v>
      </c>
      <c r="W6" s="251"/>
    </row>
    <row r="7" spans="1:23" ht="15" customHeight="1">
      <c r="A7" s="78"/>
      <c r="B7" s="520"/>
      <c r="C7" s="513" t="s">
        <v>135</v>
      </c>
      <c r="D7" s="514"/>
      <c r="E7" s="521"/>
      <c r="F7" s="49" t="s">
        <v>240</v>
      </c>
      <c r="G7" s="239">
        <v>10</v>
      </c>
      <c r="H7" s="253"/>
      <c r="I7" s="14" t="s">
        <v>106</v>
      </c>
      <c r="J7" s="4">
        <v>130</v>
      </c>
      <c r="K7" s="254"/>
      <c r="L7" s="14" t="s">
        <v>134</v>
      </c>
      <c r="M7" s="4">
        <v>10</v>
      </c>
      <c r="N7" s="167"/>
      <c r="O7" s="14" t="s">
        <v>541</v>
      </c>
      <c r="P7" s="4">
        <v>140</v>
      </c>
      <c r="Q7" s="255"/>
      <c r="R7" s="31" t="s">
        <v>222</v>
      </c>
      <c r="S7" s="76">
        <v>10</v>
      </c>
      <c r="T7" s="253"/>
      <c r="U7" s="14" t="s">
        <v>109</v>
      </c>
      <c r="V7" s="4">
        <v>50</v>
      </c>
      <c r="W7" s="257"/>
    </row>
    <row r="8" spans="1:23" ht="15" customHeight="1">
      <c r="A8" s="78"/>
      <c r="B8" s="520"/>
      <c r="C8" s="48" t="s">
        <v>718</v>
      </c>
      <c r="D8" s="52">
        <v>150</v>
      </c>
      <c r="E8" s="251"/>
      <c r="F8" s="186" t="s">
        <v>133</v>
      </c>
      <c r="G8" s="4">
        <v>10</v>
      </c>
      <c r="H8" s="151"/>
      <c r="I8" s="14" t="s">
        <v>710</v>
      </c>
      <c r="J8" s="4">
        <v>140</v>
      </c>
      <c r="K8" s="255"/>
      <c r="L8" s="14" t="s">
        <v>137</v>
      </c>
      <c r="M8" s="4">
        <v>20</v>
      </c>
      <c r="N8" s="151"/>
      <c r="O8" s="30" t="s">
        <v>558</v>
      </c>
      <c r="P8" s="208">
        <v>40</v>
      </c>
      <c r="Q8" s="171"/>
      <c r="R8" s="14" t="s">
        <v>223</v>
      </c>
      <c r="S8" s="45">
        <v>10</v>
      </c>
      <c r="T8" s="159"/>
      <c r="U8" s="14" t="s">
        <v>108</v>
      </c>
      <c r="V8" s="4">
        <v>50</v>
      </c>
      <c r="W8" s="257"/>
    </row>
    <row r="9" spans="1:23" ht="15" customHeight="1">
      <c r="A9" s="78"/>
      <c r="B9" s="520"/>
      <c r="C9" s="48" t="s">
        <v>717</v>
      </c>
      <c r="D9" s="4">
        <v>770</v>
      </c>
      <c r="E9" s="257"/>
      <c r="F9" s="186" t="s">
        <v>136</v>
      </c>
      <c r="G9" s="4">
        <v>60</v>
      </c>
      <c r="H9" s="151"/>
      <c r="I9" s="48" t="s">
        <v>232</v>
      </c>
      <c r="J9" s="4">
        <v>20</v>
      </c>
      <c r="K9" s="255"/>
      <c r="L9" s="14" t="s">
        <v>138</v>
      </c>
      <c r="M9" s="4">
        <v>20</v>
      </c>
      <c r="N9" s="151"/>
      <c r="O9" s="30" t="s">
        <v>542</v>
      </c>
      <c r="P9" s="208">
        <v>30</v>
      </c>
      <c r="Q9" s="171"/>
      <c r="R9" s="14" t="s">
        <v>224</v>
      </c>
      <c r="S9" s="45">
        <v>10</v>
      </c>
      <c r="T9" s="159"/>
      <c r="U9" s="14" t="s">
        <v>110</v>
      </c>
      <c r="V9" s="4">
        <v>40</v>
      </c>
      <c r="W9" s="257"/>
    </row>
    <row r="10" spans="1:23" ht="15" customHeight="1">
      <c r="A10" s="78"/>
      <c r="B10" s="520"/>
      <c r="C10" s="48" t="s">
        <v>719</v>
      </c>
      <c r="D10" s="4">
        <v>500</v>
      </c>
      <c r="E10" s="257"/>
      <c r="F10" s="186" t="s">
        <v>237</v>
      </c>
      <c r="G10" s="4">
        <v>60</v>
      </c>
      <c r="H10" s="151"/>
      <c r="I10" s="14" t="s">
        <v>214</v>
      </c>
      <c r="J10" s="4">
        <v>80</v>
      </c>
      <c r="K10" s="151"/>
      <c r="L10" s="14" t="s">
        <v>139</v>
      </c>
      <c r="M10" s="4">
        <v>20</v>
      </c>
      <c r="N10" s="151"/>
      <c r="O10" s="14" t="s">
        <v>559</v>
      </c>
      <c r="P10" s="4">
        <v>10</v>
      </c>
      <c r="Q10" s="120"/>
      <c r="R10" s="14" t="s">
        <v>303</v>
      </c>
      <c r="S10" s="45">
        <v>30</v>
      </c>
      <c r="T10" s="159"/>
      <c r="U10" s="30" t="s">
        <v>111</v>
      </c>
      <c r="V10" s="208">
        <v>40</v>
      </c>
      <c r="W10" s="257"/>
    </row>
    <row r="11" spans="1:23" ht="15" customHeight="1">
      <c r="A11" s="78"/>
      <c r="B11" s="520"/>
      <c r="C11" s="48" t="s">
        <v>720</v>
      </c>
      <c r="D11" s="4">
        <v>150</v>
      </c>
      <c r="E11" s="257"/>
      <c r="F11" s="186" t="s">
        <v>215</v>
      </c>
      <c r="G11" s="4">
        <v>70</v>
      </c>
      <c r="H11" s="151"/>
      <c r="I11" s="14" t="s">
        <v>141</v>
      </c>
      <c r="J11" s="4">
        <v>10</v>
      </c>
      <c r="K11" s="151"/>
      <c r="L11" s="14" t="s">
        <v>142</v>
      </c>
      <c r="M11" s="4">
        <v>10</v>
      </c>
      <c r="N11" s="151"/>
      <c r="O11" s="14" t="s">
        <v>292</v>
      </c>
      <c r="P11" s="4">
        <v>20</v>
      </c>
      <c r="Q11" s="151"/>
      <c r="R11" s="14" t="s">
        <v>225</v>
      </c>
      <c r="S11" s="45">
        <v>20</v>
      </c>
      <c r="T11" s="159"/>
      <c r="U11" s="30" t="s">
        <v>300</v>
      </c>
      <c r="V11" s="208">
        <v>20</v>
      </c>
      <c r="W11" s="257"/>
    </row>
    <row r="12" spans="1:23" ht="15" customHeight="1">
      <c r="A12" s="78"/>
      <c r="B12" s="520"/>
      <c r="C12" s="48" t="s">
        <v>556</v>
      </c>
      <c r="D12" s="4">
        <v>270</v>
      </c>
      <c r="E12" s="257"/>
      <c r="F12" s="186" t="s">
        <v>285</v>
      </c>
      <c r="G12" s="4">
        <v>80</v>
      </c>
      <c r="H12" s="151"/>
      <c r="I12" s="14" t="s">
        <v>145</v>
      </c>
      <c r="J12" s="4">
        <v>20</v>
      </c>
      <c r="K12" s="151"/>
      <c r="L12" s="14"/>
      <c r="M12" s="4"/>
      <c r="N12" s="151"/>
      <c r="O12" s="14" t="s">
        <v>140</v>
      </c>
      <c r="P12" s="4">
        <v>10</v>
      </c>
      <c r="Q12" s="151"/>
      <c r="R12" s="48" t="s">
        <v>289</v>
      </c>
      <c r="S12" s="4">
        <v>20</v>
      </c>
      <c r="T12" s="159"/>
      <c r="U12" s="14" t="s">
        <v>132</v>
      </c>
      <c r="V12" s="4">
        <v>20</v>
      </c>
      <c r="W12" s="115"/>
    </row>
    <row r="13" spans="1:23" ht="15" customHeight="1">
      <c r="A13" s="78"/>
      <c r="B13" s="520"/>
      <c r="C13" s="48" t="s">
        <v>529</v>
      </c>
      <c r="D13" s="239">
        <v>160</v>
      </c>
      <c r="E13" s="257"/>
      <c r="F13" s="186" t="s">
        <v>291</v>
      </c>
      <c r="G13" s="4">
        <v>70</v>
      </c>
      <c r="H13" s="151"/>
      <c r="I13" s="14" t="s">
        <v>148</v>
      </c>
      <c r="J13" s="4">
        <v>20</v>
      </c>
      <c r="K13" s="151"/>
      <c r="L13" s="31"/>
      <c r="M13" s="239"/>
      <c r="N13" s="120"/>
      <c r="O13" s="14" t="s">
        <v>143</v>
      </c>
      <c r="P13" s="4">
        <v>10</v>
      </c>
      <c r="Q13" s="151"/>
      <c r="R13" s="14" t="s">
        <v>227</v>
      </c>
      <c r="S13" s="4">
        <v>20</v>
      </c>
      <c r="T13" s="151"/>
      <c r="U13" s="14" t="s">
        <v>147</v>
      </c>
      <c r="V13" s="4">
        <v>20</v>
      </c>
      <c r="W13" s="159"/>
    </row>
    <row r="14" spans="1:23" ht="15" customHeight="1">
      <c r="A14" s="78"/>
      <c r="B14" s="520"/>
      <c r="C14" s="48" t="s">
        <v>283</v>
      </c>
      <c r="D14" s="4">
        <v>50</v>
      </c>
      <c r="E14" s="151"/>
      <c r="F14" s="48" t="s">
        <v>157</v>
      </c>
      <c r="G14" s="4">
        <v>20</v>
      </c>
      <c r="H14" s="151"/>
      <c r="I14" s="14" t="s">
        <v>150</v>
      </c>
      <c r="J14" s="4">
        <v>30</v>
      </c>
      <c r="K14" s="151"/>
      <c r="L14" s="81" t="s">
        <v>89</v>
      </c>
      <c r="M14" s="22">
        <f>SUM(M6:M13)</f>
        <v>240</v>
      </c>
      <c r="N14" s="163">
        <f>SUM(N6:N13)</f>
        <v>0</v>
      </c>
      <c r="O14" s="14" t="s">
        <v>146</v>
      </c>
      <c r="P14" s="4">
        <v>20</v>
      </c>
      <c r="Q14" s="151"/>
      <c r="R14" s="14" t="s">
        <v>229</v>
      </c>
      <c r="S14" s="4">
        <v>20</v>
      </c>
      <c r="T14" s="151"/>
      <c r="U14" s="14" t="s">
        <v>226</v>
      </c>
      <c r="V14" s="4">
        <v>20</v>
      </c>
      <c r="W14" s="159"/>
    </row>
    <row r="15" spans="1:23" ht="15" customHeight="1">
      <c r="A15" s="78"/>
      <c r="B15" s="520"/>
      <c r="C15" s="14" t="s">
        <v>280</v>
      </c>
      <c r="D15" s="4">
        <v>20</v>
      </c>
      <c r="E15" s="151"/>
      <c r="F15" s="48" t="s">
        <v>163</v>
      </c>
      <c r="G15" s="4">
        <v>30</v>
      </c>
      <c r="H15" s="151"/>
      <c r="I15" s="14" t="s">
        <v>152</v>
      </c>
      <c r="J15" s="4">
        <v>20</v>
      </c>
      <c r="K15" s="151"/>
      <c r="L15" s="517" t="s">
        <v>151</v>
      </c>
      <c r="M15" s="518"/>
      <c r="N15" s="531"/>
      <c r="O15" s="14"/>
      <c r="P15" s="4"/>
      <c r="Q15" s="161"/>
      <c r="R15" s="14"/>
      <c r="S15" s="4"/>
      <c r="T15" s="151"/>
      <c r="U15" s="14" t="s">
        <v>228</v>
      </c>
      <c r="V15" s="4">
        <v>10</v>
      </c>
      <c r="W15" s="258"/>
    </row>
    <row r="16" spans="1:23" ht="15" customHeight="1">
      <c r="A16" s="78"/>
      <c r="B16" s="520"/>
      <c r="C16" s="14" t="s">
        <v>144</v>
      </c>
      <c r="D16" s="45">
        <v>110</v>
      </c>
      <c r="E16" s="151"/>
      <c r="F16" s="48" t="s">
        <v>169</v>
      </c>
      <c r="G16" s="4">
        <v>50</v>
      </c>
      <c r="H16" s="151"/>
      <c r="I16" s="14" t="s">
        <v>203</v>
      </c>
      <c r="J16" s="4">
        <v>80</v>
      </c>
      <c r="K16" s="151"/>
      <c r="L16" s="51" t="s">
        <v>155</v>
      </c>
      <c r="M16" s="52">
        <v>10</v>
      </c>
      <c r="N16" s="286"/>
      <c r="O16" s="14"/>
      <c r="P16" s="4"/>
      <c r="Q16" s="256"/>
      <c r="R16" s="31"/>
      <c r="S16" s="239"/>
      <c r="T16" s="200"/>
      <c r="U16" s="14" t="s">
        <v>230</v>
      </c>
      <c r="V16" s="4">
        <v>10</v>
      </c>
      <c r="W16" s="168"/>
    </row>
    <row r="17" spans="1:23" ht="15" customHeight="1">
      <c r="A17" s="78"/>
      <c r="B17" s="520"/>
      <c r="C17" s="14" t="s">
        <v>149</v>
      </c>
      <c r="D17" s="45">
        <v>40</v>
      </c>
      <c r="E17" s="151"/>
      <c r="F17" s="48" t="s">
        <v>174</v>
      </c>
      <c r="G17" s="4">
        <v>20</v>
      </c>
      <c r="H17" s="151"/>
      <c r="I17" s="14" t="s">
        <v>260</v>
      </c>
      <c r="J17" s="4">
        <v>70</v>
      </c>
      <c r="K17" s="151"/>
      <c r="L17" s="14" t="s">
        <v>156</v>
      </c>
      <c r="M17" s="4">
        <v>10</v>
      </c>
      <c r="N17" s="159"/>
      <c r="O17" s="14"/>
      <c r="P17" s="4"/>
      <c r="Q17" s="256"/>
      <c r="R17" s="31"/>
      <c r="S17" s="239"/>
      <c r="T17" s="201"/>
      <c r="U17" s="14" t="s">
        <v>265</v>
      </c>
      <c r="V17" s="4">
        <v>10</v>
      </c>
      <c r="W17" s="168"/>
    </row>
    <row r="18" spans="1:23" ht="15" customHeight="1">
      <c r="A18" s="83"/>
      <c r="B18" s="520"/>
      <c r="C18" s="48" t="s">
        <v>256</v>
      </c>
      <c r="D18" s="45">
        <v>20</v>
      </c>
      <c r="E18" s="151"/>
      <c r="F18" s="48" t="s">
        <v>216</v>
      </c>
      <c r="G18" s="4">
        <v>20</v>
      </c>
      <c r="H18" s="151"/>
      <c r="I18" s="14" t="s">
        <v>233</v>
      </c>
      <c r="J18" s="4">
        <v>30</v>
      </c>
      <c r="K18" s="152"/>
      <c r="L18" s="14" t="s">
        <v>158</v>
      </c>
      <c r="M18" s="4">
        <v>10</v>
      </c>
      <c r="N18" s="257"/>
      <c r="O18" s="84" t="s">
        <v>89</v>
      </c>
      <c r="P18" s="56">
        <f>SUM(P6:P17)</f>
        <v>300</v>
      </c>
      <c r="Q18" s="165">
        <f>SUM(Q6:Q17)</f>
        <v>0</v>
      </c>
      <c r="R18" s="82" t="s">
        <v>89</v>
      </c>
      <c r="S18" s="72">
        <f>SUM(S6:S17)</f>
        <v>160</v>
      </c>
      <c r="T18" s="171">
        <f>SUM(T6:T17)</f>
        <v>0</v>
      </c>
      <c r="U18" s="14" t="s">
        <v>213</v>
      </c>
      <c r="V18" s="4">
        <v>10</v>
      </c>
      <c r="W18" s="168"/>
    </row>
    <row r="19" spans="1:23" ht="15" customHeight="1">
      <c r="A19" s="77"/>
      <c r="B19" s="520"/>
      <c r="C19" s="14" t="s">
        <v>154</v>
      </c>
      <c r="D19" s="45">
        <v>90</v>
      </c>
      <c r="E19" s="151"/>
      <c r="F19" s="48" t="s">
        <v>180</v>
      </c>
      <c r="G19" s="4">
        <v>10</v>
      </c>
      <c r="H19" s="151"/>
      <c r="I19" s="14"/>
      <c r="J19" s="4"/>
      <c r="K19" s="152"/>
      <c r="L19" s="14" t="s">
        <v>160</v>
      </c>
      <c r="M19" s="4">
        <v>10</v>
      </c>
      <c r="N19" s="159"/>
      <c r="O19" s="524" t="s">
        <v>153</v>
      </c>
      <c r="P19" s="525"/>
      <c r="Q19" s="526"/>
      <c r="R19" s="528" t="s">
        <v>159</v>
      </c>
      <c r="S19" s="529"/>
      <c r="T19" s="525"/>
      <c r="U19" s="14"/>
      <c r="V19" s="4"/>
      <c r="W19" s="168"/>
    </row>
    <row r="20" spans="1:23" ht="15" customHeight="1">
      <c r="A20" s="78"/>
      <c r="B20" s="520"/>
      <c r="C20" s="14" t="s">
        <v>284</v>
      </c>
      <c r="D20" s="45">
        <v>40</v>
      </c>
      <c r="E20" s="151"/>
      <c r="F20" s="30" t="s">
        <v>181</v>
      </c>
      <c r="G20" s="208"/>
      <c r="H20" s="159"/>
      <c r="I20" s="31"/>
      <c r="J20" s="239"/>
      <c r="K20" s="161"/>
      <c r="L20" s="14" t="s">
        <v>164</v>
      </c>
      <c r="M20" s="4">
        <v>10</v>
      </c>
      <c r="N20" s="151"/>
      <c r="O20" s="51" t="s">
        <v>115</v>
      </c>
      <c r="P20" s="52">
        <v>120</v>
      </c>
      <c r="Q20" s="125"/>
      <c r="R20" s="85" t="s">
        <v>161</v>
      </c>
      <c r="S20" s="50">
        <v>10</v>
      </c>
      <c r="T20" s="259"/>
      <c r="U20" s="84" t="s">
        <v>89</v>
      </c>
      <c r="V20" s="56">
        <f>SUM(V6:V19)</f>
        <v>420</v>
      </c>
      <c r="W20" s="118">
        <f>SUM(W6:W19)</f>
        <v>0</v>
      </c>
    </row>
    <row r="21" spans="1:23" ht="15" customHeight="1">
      <c r="A21" s="78"/>
      <c r="B21" s="520"/>
      <c r="C21" s="14" t="s">
        <v>257</v>
      </c>
      <c r="D21" s="45">
        <v>80</v>
      </c>
      <c r="E21" s="151"/>
      <c r="F21" s="48" t="s">
        <v>184</v>
      </c>
      <c r="G21" s="4">
        <v>10</v>
      </c>
      <c r="H21" s="151"/>
      <c r="I21" s="14"/>
      <c r="J21" s="4"/>
      <c r="K21" s="157"/>
      <c r="L21" s="14" t="s">
        <v>166</v>
      </c>
      <c r="M21" s="4">
        <v>10</v>
      </c>
      <c r="N21" s="151"/>
      <c r="O21" s="14"/>
      <c r="P21" s="4"/>
      <c r="Q21" s="118"/>
      <c r="R21" s="49"/>
      <c r="S21" s="76"/>
      <c r="T21" s="115"/>
      <c r="U21" s="524" t="s">
        <v>167</v>
      </c>
      <c r="V21" s="525"/>
      <c r="W21" s="526"/>
    </row>
    <row r="22" spans="1:23" ht="15" customHeight="1">
      <c r="A22" s="78"/>
      <c r="B22" s="520"/>
      <c r="C22" s="14" t="s">
        <v>162</v>
      </c>
      <c r="D22" s="45">
        <v>40</v>
      </c>
      <c r="E22" s="151"/>
      <c r="F22" s="14"/>
      <c r="G22" s="4"/>
      <c r="H22" s="159"/>
      <c r="I22" s="71"/>
      <c r="J22" s="239"/>
      <c r="K22" s="162"/>
      <c r="L22" s="48" t="s">
        <v>562</v>
      </c>
      <c r="M22" s="4">
        <v>60</v>
      </c>
      <c r="N22" s="151"/>
      <c r="O22" s="84" t="s">
        <v>89</v>
      </c>
      <c r="P22" s="72">
        <f>SUM(P20:P21)</f>
        <v>120</v>
      </c>
      <c r="Q22" s="174">
        <f>SUM(Q20:Q21)</f>
        <v>0</v>
      </c>
      <c r="R22" s="81" t="s">
        <v>89</v>
      </c>
      <c r="S22" s="22">
        <f>SUM(S20)</f>
        <v>10</v>
      </c>
      <c r="T22" s="171">
        <f>SUM(T20:T21)</f>
        <v>0</v>
      </c>
      <c r="U22" s="51" t="s">
        <v>266</v>
      </c>
      <c r="V22" s="52">
        <v>60</v>
      </c>
      <c r="W22" s="251"/>
    </row>
    <row r="23" spans="1:23" ht="15" customHeight="1">
      <c r="A23" s="78"/>
      <c r="B23" s="520"/>
      <c r="C23" s="14" t="s">
        <v>165</v>
      </c>
      <c r="D23" s="45">
        <v>20</v>
      </c>
      <c r="E23" s="151"/>
      <c r="F23" s="49"/>
      <c r="G23" s="94"/>
      <c r="H23" s="159"/>
      <c r="I23" s="81" t="s">
        <v>89</v>
      </c>
      <c r="J23" s="97">
        <f>SUM(J6:J22)</f>
        <v>720</v>
      </c>
      <c r="K23" s="163">
        <f>SUM(K6:K22)</f>
        <v>0</v>
      </c>
      <c r="L23" s="14" t="s">
        <v>254</v>
      </c>
      <c r="M23" s="4">
        <v>10</v>
      </c>
      <c r="N23" s="151"/>
      <c r="O23" s="528" t="s">
        <v>170</v>
      </c>
      <c r="P23" s="529"/>
      <c r="Q23" s="530"/>
      <c r="R23" s="524" t="s">
        <v>171</v>
      </c>
      <c r="S23" s="525"/>
      <c r="T23" s="525"/>
      <c r="U23" s="14" t="s">
        <v>175</v>
      </c>
      <c r="V23" s="4">
        <v>10</v>
      </c>
      <c r="W23" s="253"/>
    </row>
    <row r="24" spans="1:23" ht="15" customHeight="1">
      <c r="A24" s="78"/>
      <c r="B24" s="520"/>
      <c r="C24" s="14" t="s">
        <v>243</v>
      </c>
      <c r="D24" s="45">
        <v>60</v>
      </c>
      <c r="E24" s="151"/>
      <c r="F24" s="48"/>
      <c r="G24" s="4"/>
      <c r="H24" s="151"/>
      <c r="I24" s="513" t="s">
        <v>172</v>
      </c>
      <c r="J24" s="514"/>
      <c r="K24" s="521"/>
      <c r="L24" s="14" t="s">
        <v>301</v>
      </c>
      <c r="M24" s="4">
        <v>20</v>
      </c>
      <c r="N24" s="152"/>
      <c r="O24" s="51" t="s">
        <v>263</v>
      </c>
      <c r="P24" s="52">
        <v>20</v>
      </c>
      <c r="Q24" s="153"/>
      <c r="R24" s="49" t="s">
        <v>571</v>
      </c>
      <c r="S24" s="76">
        <v>20</v>
      </c>
      <c r="T24" s="153"/>
      <c r="U24" s="14" t="s">
        <v>178</v>
      </c>
      <c r="V24" s="4">
        <v>10</v>
      </c>
      <c r="W24" s="159"/>
    </row>
    <row r="25" spans="1:23" ht="15" customHeight="1">
      <c r="A25" s="78"/>
      <c r="B25" s="520"/>
      <c r="C25" s="14" t="s">
        <v>168</v>
      </c>
      <c r="D25" s="45">
        <v>80</v>
      </c>
      <c r="E25" s="151"/>
      <c r="F25" s="48"/>
      <c r="G25" s="4"/>
      <c r="H25" s="151"/>
      <c r="I25" s="71" t="s">
        <v>113</v>
      </c>
      <c r="J25" s="350">
        <v>130</v>
      </c>
      <c r="K25" s="249"/>
      <c r="L25" s="14"/>
      <c r="M25" s="4"/>
      <c r="N25" s="152"/>
      <c r="O25" s="31" t="s">
        <v>173</v>
      </c>
      <c r="P25" s="239">
        <v>70</v>
      </c>
      <c r="Q25" s="167"/>
      <c r="R25" s="48" t="s">
        <v>572</v>
      </c>
      <c r="S25" s="45">
        <v>10</v>
      </c>
      <c r="T25" s="249"/>
      <c r="U25" s="14" t="s">
        <v>231</v>
      </c>
      <c r="V25" s="4">
        <v>10</v>
      </c>
      <c r="W25" s="159"/>
    </row>
    <row r="26" spans="1:23" ht="15" customHeight="1">
      <c r="A26" s="78"/>
      <c r="B26" s="78"/>
      <c r="C26" s="14" t="s">
        <v>527</v>
      </c>
      <c r="D26" s="45">
        <v>20</v>
      </c>
      <c r="E26" s="151"/>
      <c r="F26" s="48"/>
      <c r="G26" s="4"/>
      <c r="H26" s="151"/>
      <c r="I26" s="14" t="s">
        <v>288</v>
      </c>
      <c r="J26" s="96">
        <v>10</v>
      </c>
      <c r="K26" s="151"/>
      <c r="L26" s="31"/>
      <c r="M26" s="239"/>
      <c r="N26" s="152"/>
      <c r="O26" s="14" t="s">
        <v>177</v>
      </c>
      <c r="P26" s="4">
        <v>20</v>
      </c>
      <c r="Q26" s="151"/>
      <c r="R26" s="48" t="s">
        <v>293</v>
      </c>
      <c r="S26" s="45">
        <v>10</v>
      </c>
      <c r="T26" s="255"/>
      <c r="U26" s="14" t="s">
        <v>182</v>
      </c>
      <c r="V26" s="4">
        <v>10</v>
      </c>
      <c r="W26" s="168"/>
    </row>
    <row r="27" spans="1:23" ht="15" customHeight="1">
      <c r="A27" s="83"/>
      <c r="B27" s="83"/>
      <c r="C27" s="14" t="s">
        <v>530</v>
      </c>
      <c r="D27" s="45">
        <v>50</v>
      </c>
      <c r="E27" s="151"/>
      <c r="F27" s="48"/>
      <c r="G27" s="4"/>
      <c r="H27" s="151"/>
      <c r="I27" s="48" t="s">
        <v>261</v>
      </c>
      <c r="J27" s="96">
        <v>10</v>
      </c>
      <c r="K27" s="151"/>
      <c r="L27" s="31"/>
      <c r="M27" s="239"/>
      <c r="N27" s="152"/>
      <c r="O27" s="14" t="s">
        <v>711</v>
      </c>
      <c r="P27" s="4">
        <v>10</v>
      </c>
      <c r="Q27" s="151"/>
      <c r="R27" s="246" t="s">
        <v>294</v>
      </c>
      <c r="S27" s="46">
        <v>80</v>
      </c>
      <c r="T27" s="255"/>
      <c r="U27" s="14"/>
      <c r="V27" s="4"/>
      <c r="W27" s="173"/>
    </row>
    <row r="28" spans="1:23" ht="15" customHeight="1">
      <c r="A28" s="77"/>
      <c r="B28" s="77"/>
      <c r="C28" s="48" t="s">
        <v>538</v>
      </c>
      <c r="D28" s="45">
        <v>20</v>
      </c>
      <c r="E28" s="152"/>
      <c r="F28" s="14"/>
      <c r="G28" s="96"/>
      <c r="H28" s="151"/>
      <c r="I28" s="14" t="s">
        <v>185</v>
      </c>
      <c r="J28" s="96">
        <v>10</v>
      </c>
      <c r="K28" s="151"/>
      <c r="L28" s="31"/>
      <c r="M28" s="239"/>
      <c r="N28" s="157"/>
      <c r="O28" s="14" t="s">
        <v>187</v>
      </c>
      <c r="P28" s="4">
        <v>20</v>
      </c>
      <c r="Q28" s="120"/>
      <c r="R28" s="246" t="s">
        <v>490</v>
      </c>
      <c r="S28" s="46">
        <v>40</v>
      </c>
      <c r="T28" s="255"/>
      <c r="U28" s="14"/>
      <c r="V28" s="4"/>
      <c r="W28" s="168"/>
    </row>
    <row r="29" spans="1:23" ht="15" customHeight="1">
      <c r="A29" s="78"/>
      <c r="B29" s="78"/>
      <c r="C29" s="48" t="s">
        <v>531</v>
      </c>
      <c r="D29" s="45">
        <v>30</v>
      </c>
      <c r="E29" s="151"/>
      <c r="F29" s="30"/>
      <c r="G29" s="208"/>
      <c r="H29" s="120"/>
      <c r="I29" s="14" t="s">
        <v>189</v>
      </c>
      <c r="J29" s="96">
        <v>20</v>
      </c>
      <c r="K29" s="159"/>
      <c r="L29" s="81" t="s">
        <v>89</v>
      </c>
      <c r="M29" s="22">
        <f>SUM(M16:M28)</f>
        <v>150</v>
      </c>
      <c r="N29" s="163">
        <f>SUM(N16:N28)</f>
        <v>0</v>
      </c>
      <c r="O29" s="71" t="s">
        <v>179</v>
      </c>
      <c r="P29" s="72"/>
      <c r="Q29" s="152"/>
      <c r="R29" s="48" t="s">
        <v>528</v>
      </c>
      <c r="S29" s="45">
        <v>10</v>
      </c>
      <c r="T29" s="151"/>
      <c r="U29" s="81" t="s">
        <v>89</v>
      </c>
      <c r="V29" s="22">
        <f>SUM(V22:V28)</f>
        <v>100</v>
      </c>
      <c r="W29" s="165">
        <f>SUM(W22:W28)</f>
        <v>0</v>
      </c>
    </row>
    <row r="30" spans="1:23" ht="15" customHeight="1">
      <c r="A30" s="78"/>
      <c r="B30" s="78"/>
      <c r="C30" s="80" t="s">
        <v>89</v>
      </c>
      <c r="D30" s="95">
        <f>SUM(D8:D29)</f>
        <v>2770</v>
      </c>
      <c r="E30" s="150">
        <f>SUM(E8:E29)</f>
        <v>0</v>
      </c>
      <c r="F30" s="48"/>
      <c r="G30" s="96"/>
      <c r="H30" s="151"/>
      <c r="I30" s="14" t="s">
        <v>268</v>
      </c>
      <c r="J30" s="96">
        <v>20</v>
      </c>
      <c r="K30" s="159"/>
      <c r="L30" s="528" t="s">
        <v>186</v>
      </c>
      <c r="M30" s="529"/>
      <c r="N30" s="529"/>
      <c r="O30" s="14" t="s">
        <v>193</v>
      </c>
      <c r="P30" s="4">
        <v>10</v>
      </c>
      <c r="Q30" s="261"/>
      <c r="R30" s="48" t="s">
        <v>282</v>
      </c>
      <c r="S30" s="45">
        <v>20</v>
      </c>
      <c r="T30" s="121"/>
      <c r="U30" s="524" t="s">
        <v>190</v>
      </c>
      <c r="V30" s="525"/>
      <c r="W30" s="526"/>
    </row>
    <row r="31" spans="1:23" ht="15" customHeight="1">
      <c r="A31" s="78"/>
      <c r="B31" s="78"/>
      <c r="C31" s="513" t="s">
        <v>176</v>
      </c>
      <c r="D31" s="514"/>
      <c r="E31" s="515"/>
      <c r="F31" s="71"/>
      <c r="G31" s="72"/>
      <c r="H31" s="120"/>
      <c r="I31" s="14"/>
      <c r="J31" s="96"/>
      <c r="K31" s="164"/>
      <c r="L31" s="51" t="s">
        <v>524</v>
      </c>
      <c r="M31" s="52">
        <v>10</v>
      </c>
      <c r="N31" s="153"/>
      <c r="O31" s="14"/>
      <c r="P31" s="4"/>
      <c r="Q31" s="261"/>
      <c r="R31" s="48" t="s">
        <v>194</v>
      </c>
      <c r="S31" s="45">
        <v>10</v>
      </c>
      <c r="T31" s="121"/>
      <c r="U31" s="51" t="s">
        <v>590</v>
      </c>
      <c r="V31" s="52">
        <v>10</v>
      </c>
      <c r="W31" s="251"/>
    </row>
    <row r="32" spans="1:23" ht="15" customHeight="1">
      <c r="A32" s="78"/>
      <c r="B32" s="78"/>
      <c r="C32" s="85" t="s">
        <v>273</v>
      </c>
      <c r="D32" s="52">
        <v>60</v>
      </c>
      <c r="E32" s="153"/>
      <c r="F32" s="81" t="s">
        <v>89</v>
      </c>
      <c r="G32" s="22">
        <f>SUM(G6:G31)</f>
        <v>550</v>
      </c>
      <c r="H32" s="199">
        <f>SUM(H6:H31)</f>
        <v>0</v>
      </c>
      <c r="I32" s="14"/>
      <c r="J32" s="96"/>
      <c r="K32" s="151"/>
      <c r="L32" s="31" t="s">
        <v>262</v>
      </c>
      <c r="M32" s="239">
        <v>50</v>
      </c>
      <c r="N32" s="167"/>
      <c r="O32" s="14"/>
      <c r="P32" s="4"/>
      <c r="Q32" s="261"/>
      <c r="R32" s="48" t="s">
        <v>269</v>
      </c>
      <c r="S32" s="45">
        <v>20</v>
      </c>
      <c r="T32" s="121"/>
      <c r="U32" s="31" t="s">
        <v>591</v>
      </c>
      <c r="V32" s="239">
        <v>20</v>
      </c>
      <c r="W32" s="253"/>
    </row>
    <row r="33" spans="1:29" ht="15" customHeight="1">
      <c r="A33" s="78"/>
      <c r="B33" s="78"/>
      <c r="C33" s="14" t="s">
        <v>299</v>
      </c>
      <c r="D33" s="4">
        <v>30</v>
      </c>
      <c r="E33" s="255"/>
      <c r="F33" s="31"/>
      <c r="G33" s="239"/>
      <c r="H33" s="156"/>
      <c r="I33" s="14"/>
      <c r="J33" s="96"/>
      <c r="K33" s="151"/>
      <c r="L33" s="14" t="s">
        <v>195</v>
      </c>
      <c r="M33" s="4">
        <v>10</v>
      </c>
      <c r="N33" s="151"/>
      <c r="O33" s="71"/>
      <c r="P33" s="72"/>
      <c r="Q33" s="172"/>
      <c r="R33" s="48" t="s">
        <v>270</v>
      </c>
      <c r="S33" s="45">
        <v>10</v>
      </c>
      <c r="T33" s="164"/>
      <c r="U33" s="14" t="s">
        <v>592</v>
      </c>
      <c r="V33" s="4">
        <v>20</v>
      </c>
      <c r="W33" s="159"/>
    </row>
    <row r="34" spans="1:29" ht="15" customHeight="1">
      <c r="A34" s="78"/>
      <c r="B34" s="78"/>
      <c r="C34" s="14" t="s">
        <v>103</v>
      </c>
      <c r="D34" s="4">
        <v>130</v>
      </c>
      <c r="E34" s="255"/>
      <c r="F34" s="86"/>
      <c r="G34" s="4"/>
      <c r="H34" s="161"/>
      <c r="I34" s="31"/>
      <c r="J34" s="94"/>
      <c r="K34" s="151"/>
      <c r="L34" s="14" t="s">
        <v>197</v>
      </c>
      <c r="M34" s="4">
        <v>20</v>
      </c>
      <c r="N34" s="151"/>
      <c r="O34" s="14"/>
      <c r="P34" s="4"/>
      <c r="Q34" s="261"/>
      <c r="R34" s="48"/>
      <c r="S34" s="250"/>
      <c r="T34" s="164"/>
      <c r="U34" s="14" t="s">
        <v>593</v>
      </c>
      <c r="V34" s="4">
        <v>10</v>
      </c>
      <c r="W34" s="168"/>
    </row>
    <row r="35" spans="1:29" ht="15" customHeight="1">
      <c r="A35" s="78"/>
      <c r="B35" s="78"/>
      <c r="C35" s="30" t="s">
        <v>104</v>
      </c>
      <c r="D35" s="208">
        <v>270</v>
      </c>
      <c r="E35" s="254"/>
      <c r="F35" s="31"/>
      <c r="G35" s="239"/>
      <c r="H35" s="154"/>
      <c r="I35" s="31"/>
      <c r="J35" s="239"/>
      <c r="K35" s="164"/>
      <c r="L35" s="14" t="s">
        <v>198</v>
      </c>
      <c r="M35" s="4">
        <v>20</v>
      </c>
      <c r="N35" s="164"/>
      <c r="O35" s="31"/>
      <c r="P35" s="239"/>
      <c r="Q35" s="158"/>
      <c r="R35" s="48"/>
      <c r="S35" s="250"/>
      <c r="T35" s="151"/>
      <c r="U35" s="14" t="s">
        <v>594</v>
      </c>
      <c r="V35" s="4">
        <v>10</v>
      </c>
      <c r="W35" s="168"/>
    </row>
    <row r="36" spans="1:29" ht="15" customHeight="1">
      <c r="A36" s="78"/>
      <c r="B36" s="78"/>
      <c r="C36" s="14" t="s">
        <v>183</v>
      </c>
      <c r="D36" s="4">
        <v>40</v>
      </c>
      <c r="E36" s="152"/>
      <c r="F36" s="14"/>
      <c r="G36" s="4"/>
      <c r="H36" s="120"/>
      <c r="I36" s="31"/>
      <c r="J36" s="239"/>
      <c r="K36" s="164"/>
      <c r="L36" s="31"/>
      <c r="M36" s="239"/>
      <c r="N36" s="151"/>
      <c r="O36" s="81" t="s">
        <v>89</v>
      </c>
      <c r="P36" s="22">
        <f>SUM(P24:P35)</f>
        <v>150</v>
      </c>
      <c r="Q36" s="160">
        <f>SUM(Q24:Q35)</f>
        <v>0</v>
      </c>
      <c r="R36" s="31"/>
      <c r="S36" s="239"/>
      <c r="T36" s="164"/>
      <c r="U36" s="260" t="s">
        <v>238</v>
      </c>
      <c r="V36" s="4">
        <v>10</v>
      </c>
      <c r="W36" s="168"/>
    </row>
    <row r="37" spans="1:29" ht="15" customHeight="1">
      <c r="A37" s="78"/>
      <c r="B37" s="78"/>
      <c r="C37" s="48" t="s">
        <v>271</v>
      </c>
      <c r="D37" s="4">
        <v>30</v>
      </c>
      <c r="E37" s="151"/>
      <c r="F37" s="14"/>
      <c r="G37" s="4"/>
      <c r="H37" s="115"/>
      <c r="I37" s="80" t="s">
        <v>89</v>
      </c>
      <c r="J37" s="95">
        <f>SUM(J25:J36)</f>
        <v>200</v>
      </c>
      <c r="K37" s="150">
        <f>SUM(K25:K36)</f>
        <v>0</v>
      </c>
      <c r="L37" s="14"/>
      <c r="M37" s="4"/>
      <c r="N37" s="151"/>
      <c r="O37" s="14"/>
      <c r="P37" s="45"/>
      <c r="Q37" s="115"/>
      <c r="R37" s="81" t="s">
        <v>89</v>
      </c>
      <c r="S37" s="97">
        <f>SUM(S24:S36)</f>
        <v>230</v>
      </c>
      <c r="T37" s="163">
        <f>SUM(T24:T36)</f>
        <v>0</v>
      </c>
      <c r="U37" s="14"/>
      <c r="V37" s="4"/>
      <c r="W37" s="168"/>
    </row>
    <row r="38" spans="1:29" ht="15" customHeight="1">
      <c r="A38" s="78"/>
      <c r="B38" s="78"/>
      <c r="C38" s="14" t="s">
        <v>188</v>
      </c>
      <c r="D38" s="4">
        <v>40</v>
      </c>
      <c r="E38" s="151"/>
      <c r="F38" s="14"/>
      <c r="G38" s="4"/>
      <c r="H38" s="115"/>
      <c r="I38" s="513" t="s">
        <v>196</v>
      </c>
      <c r="J38" s="514"/>
      <c r="K38" s="521"/>
      <c r="L38" s="14"/>
      <c r="M38" s="4"/>
      <c r="N38" s="151"/>
      <c r="O38" s="14"/>
      <c r="P38" s="45"/>
      <c r="Q38" s="115"/>
      <c r="R38" s="14"/>
      <c r="S38" s="4"/>
      <c r="T38" s="120"/>
      <c r="U38" s="260"/>
      <c r="V38" s="4"/>
      <c r="W38" s="168"/>
    </row>
    <row r="39" spans="1:29" ht="15" customHeight="1">
      <c r="A39" s="61"/>
      <c r="B39" s="61"/>
      <c r="C39" s="14" t="s">
        <v>191</v>
      </c>
      <c r="D39" s="4">
        <v>50</v>
      </c>
      <c r="E39" s="151"/>
      <c r="F39" s="14"/>
      <c r="G39" s="4"/>
      <c r="H39" s="115"/>
      <c r="I39" s="51" t="s">
        <v>112</v>
      </c>
      <c r="J39" s="52">
        <v>100</v>
      </c>
      <c r="K39" s="153"/>
      <c r="L39" s="31"/>
      <c r="M39" s="239"/>
      <c r="N39" s="151"/>
      <c r="O39" s="14"/>
      <c r="P39" s="45"/>
      <c r="Q39" s="115"/>
      <c r="R39" s="30"/>
      <c r="S39" s="208"/>
      <c r="T39" s="120"/>
      <c r="U39" s="84" t="s">
        <v>89</v>
      </c>
      <c r="V39" s="56">
        <f>SUM(V31:V38)</f>
        <v>80</v>
      </c>
      <c r="W39" s="344">
        <f>SUM(W31:W38)</f>
        <v>0</v>
      </c>
    </row>
    <row r="40" spans="1:29" s="7" customFormat="1" ht="15" customHeight="1">
      <c r="A40" s="8"/>
      <c r="B40" s="8"/>
      <c r="C40" s="14" t="s">
        <v>192</v>
      </c>
      <c r="D40" s="4">
        <v>20</v>
      </c>
      <c r="E40" s="151"/>
      <c r="F40" s="14"/>
      <c r="G40" s="4"/>
      <c r="H40" s="118"/>
      <c r="I40" s="14"/>
      <c r="J40" s="4"/>
      <c r="K40" s="120"/>
      <c r="L40" s="31"/>
      <c r="M40" s="239"/>
      <c r="N40" s="120"/>
      <c r="O40" s="14"/>
      <c r="P40" s="45"/>
      <c r="Q40" s="115"/>
      <c r="R40" s="14"/>
      <c r="S40" s="96"/>
      <c r="T40" s="115"/>
      <c r="U40" s="525" t="s">
        <v>199</v>
      </c>
      <c r="V40" s="525"/>
      <c r="W40" s="526"/>
    </row>
    <row r="41" spans="1:29" s="7" customFormat="1" ht="15" customHeight="1">
      <c r="A41" s="8"/>
      <c r="B41" s="8"/>
      <c r="C41" s="71" t="s">
        <v>276</v>
      </c>
      <c r="D41" s="72"/>
      <c r="E41" s="168"/>
      <c r="F41" s="14"/>
      <c r="G41" s="4"/>
      <c r="H41" s="118"/>
      <c r="I41" s="81" t="s">
        <v>89</v>
      </c>
      <c r="J41" s="22">
        <f>SUM(J39:J40)</f>
        <v>100</v>
      </c>
      <c r="K41" s="165">
        <f>SUM(K39:K40)</f>
        <v>0</v>
      </c>
      <c r="L41" s="81" t="s">
        <v>89</v>
      </c>
      <c r="M41" s="22">
        <f>SUM(M31:M40)</f>
        <v>110</v>
      </c>
      <c r="N41" s="150">
        <f>SUM(N31:N40)</f>
        <v>0</v>
      </c>
      <c r="O41" s="14"/>
      <c r="P41" s="45"/>
      <c r="Q41" s="115"/>
      <c r="R41" s="14"/>
      <c r="S41" s="4"/>
      <c r="T41" s="115"/>
      <c r="U41" s="51" t="s">
        <v>221</v>
      </c>
      <c r="V41" s="52">
        <v>350</v>
      </c>
      <c r="W41" s="251"/>
    </row>
    <row r="42" spans="1:29" s="7" customFormat="1" ht="15" customHeight="1">
      <c r="A42" s="8"/>
      <c r="B42" s="8"/>
      <c r="C42" s="14" t="s">
        <v>274</v>
      </c>
      <c r="D42" s="4">
        <v>20</v>
      </c>
      <c r="E42" s="154"/>
      <c r="F42" s="14"/>
      <c r="G42" s="4"/>
      <c r="H42" s="118"/>
      <c r="I42" s="14"/>
      <c r="J42" s="4"/>
      <c r="K42" s="115"/>
      <c r="L42" s="79"/>
      <c r="M42" s="87"/>
      <c r="N42" s="169"/>
      <c r="O42" s="14"/>
      <c r="P42" s="45"/>
      <c r="Q42" s="115"/>
      <c r="R42" s="14"/>
      <c r="S42" s="4"/>
      <c r="T42" s="115"/>
      <c r="U42" s="14"/>
      <c r="V42" s="4"/>
      <c r="W42" s="115"/>
    </row>
    <row r="43" spans="1:29" s="7" customFormat="1" ht="15" customHeight="1">
      <c r="A43" s="8"/>
      <c r="B43" s="8"/>
      <c r="C43" s="14" t="s">
        <v>275</v>
      </c>
      <c r="D43" s="4">
        <v>20</v>
      </c>
      <c r="E43" s="159"/>
      <c r="F43" s="14"/>
      <c r="G43" s="4"/>
      <c r="H43" s="118"/>
      <c r="I43" s="88"/>
      <c r="J43" s="18"/>
      <c r="K43" s="118"/>
      <c r="L43" s="14"/>
      <c r="M43" s="4"/>
      <c r="N43" s="157"/>
      <c r="O43" s="14"/>
      <c r="P43" s="4"/>
      <c r="Q43" s="115"/>
      <c r="R43" s="14"/>
      <c r="S43" s="4"/>
      <c r="T43" s="118"/>
      <c r="U43" s="81" t="s">
        <v>89</v>
      </c>
      <c r="V43" s="22">
        <f>SUM(V41:V42)</f>
        <v>350</v>
      </c>
      <c r="W43" s="165">
        <f>SUM(W41:W42)</f>
        <v>0</v>
      </c>
    </row>
    <row r="44" spans="1:29" s="7" customFormat="1" ht="15" customHeight="1">
      <c r="A44" s="8"/>
      <c r="B44" s="8"/>
      <c r="C44" s="81" t="s">
        <v>89</v>
      </c>
      <c r="D44" s="22">
        <f>SUM(D32:D43)</f>
        <v>710</v>
      </c>
      <c r="E44" s="155">
        <f>SUM(E32:E43)</f>
        <v>0</v>
      </c>
      <c r="F44" s="89" t="s">
        <v>200</v>
      </c>
      <c r="G44" s="22">
        <f>SUM(D30,D44,G32)</f>
        <v>4030</v>
      </c>
      <c r="H44" s="160">
        <f>SUM(H32,E30,E44)</f>
        <v>0</v>
      </c>
      <c r="I44" s="33"/>
      <c r="J44" s="22"/>
      <c r="K44" s="119"/>
      <c r="L44" s="81"/>
      <c r="M44" s="22"/>
      <c r="N44" s="170"/>
      <c r="O44" s="33"/>
      <c r="P44" s="22"/>
      <c r="Q44" s="116"/>
      <c r="R44" s="33"/>
      <c r="S44" s="22"/>
      <c r="T44" s="119"/>
      <c r="U44" s="59"/>
      <c r="V44" s="22"/>
      <c r="W44" s="119"/>
    </row>
    <row r="45" spans="1:29" s="7" customFormat="1" ht="15" customHeight="1">
      <c r="A45" s="8"/>
      <c r="B45" s="8"/>
      <c r="C45" s="12"/>
      <c r="D45" s="39"/>
      <c r="E45" s="39"/>
      <c r="F45" s="12"/>
      <c r="G45" s="39"/>
      <c r="H45" s="39"/>
      <c r="I45" s="111"/>
      <c r="J45" s="111"/>
      <c r="K45" s="90"/>
      <c r="L45" s="12"/>
      <c r="M45" s="39"/>
      <c r="N45" s="73"/>
      <c r="O45" s="12"/>
      <c r="P45" s="39"/>
      <c r="Q45" s="140" t="s">
        <v>201</v>
      </c>
      <c r="R45" s="349"/>
      <c r="S45" s="141">
        <f>SUM(V43,V39,V29,V20,S37,S18,P18,P22,P36,M41,M29,M14,J23,J37,J41,G44,S22)</f>
        <v>7470</v>
      </c>
      <c r="T45" s="142">
        <f>SUM(W43,W39,W29,W20,T37,T18,Q18,Q22,Q36,N41,N29,N14,K23,K37,K41,H44,T22)</f>
        <v>0</v>
      </c>
    </row>
    <row r="46" spans="1:29" s="7" customFormat="1" ht="12" customHeight="1">
      <c r="A46" s="8"/>
      <c r="B46" s="8"/>
      <c r="C46" s="12"/>
      <c r="D46" s="39"/>
      <c r="E46" s="39"/>
      <c r="F46" s="12"/>
      <c r="G46" s="39"/>
      <c r="H46" s="39"/>
      <c r="I46" s="12"/>
      <c r="J46" s="39"/>
      <c r="K46" s="73"/>
      <c r="L46" s="12"/>
      <c r="M46" s="39"/>
      <c r="N46" s="73"/>
      <c r="O46" s="12"/>
      <c r="P46" s="39"/>
      <c r="Q46" s="39"/>
      <c r="R46" s="12"/>
      <c r="S46" s="39"/>
      <c r="T46" s="39"/>
    </row>
    <row r="47" spans="1:29">
      <c r="A47" s="28"/>
      <c r="B47" s="28"/>
      <c r="C47" s="24"/>
      <c r="D47" s="24"/>
      <c r="E47" s="25"/>
      <c r="G47" s="24"/>
      <c r="H47" s="24"/>
      <c r="J47" s="25"/>
      <c r="K47" s="24"/>
      <c r="L47" s="24"/>
      <c r="M47" s="25"/>
      <c r="N47" s="25"/>
      <c r="O47" s="24"/>
      <c r="P47" s="24"/>
      <c r="Q47" s="25"/>
      <c r="S47" s="24"/>
      <c r="T47" s="24"/>
      <c r="V47" s="25"/>
      <c r="W47" s="334" t="s">
        <v>714</v>
      </c>
      <c r="X47" s="24"/>
      <c r="Y47" s="25"/>
      <c r="Z47" s="334"/>
      <c r="AA47" s="24"/>
      <c r="AB47" s="25"/>
      <c r="AC47" s="29"/>
    </row>
    <row r="48" spans="1:29" ht="21" customHeight="1">
      <c r="A48" s="138" t="s">
        <v>722</v>
      </c>
      <c r="B48" s="28"/>
      <c r="C48" s="24"/>
      <c r="D48" s="24"/>
      <c r="E48" s="25"/>
      <c r="G48" s="24"/>
      <c r="H48" s="24"/>
      <c r="J48" s="25"/>
      <c r="K48" s="24"/>
      <c r="L48" s="24"/>
      <c r="M48" s="25"/>
      <c r="N48" s="25"/>
      <c r="O48" s="24"/>
      <c r="P48" s="24"/>
      <c r="Q48" s="25"/>
      <c r="S48" s="24"/>
      <c r="T48" s="24"/>
      <c r="V48" s="25"/>
      <c r="W48" s="139" t="s">
        <v>701</v>
      </c>
      <c r="X48" s="24"/>
      <c r="Y48" s="25"/>
      <c r="Z48" s="139"/>
      <c r="AA48" s="24"/>
      <c r="AB48" s="25"/>
      <c r="AC48" s="25"/>
    </row>
    <row r="49" spans="1:23" s="7" customFormat="1">
      <c r="A49" s="8"/>
      <c r="B49" s="8"/>
      <c r="C49" s="25"/>
      <c r="D49" s="27"/>
      <c r="E49" s="27"/>
      <c r="F49" s="25"/>
      <c r="G49" s="27"/>
      <c r="H49" s="39"/>
      <c r="I49" s="12"/>
      <c r="J49" s="39"/>
      <c r="K49" s="39"/>
      <c r="L49" s="12"/>
      <c r="M49" s="39"/>
      <c r="N49" s="73"/>
      <c r="O49" s="92"/>
      <c r="P49" s="73"/>
      <c r="Q49" s="73"/>
      <c r="R49" s="12"/>
      <c r="S49" s="39"/>
      <c r="T49" s="39"/>
      <c r="U49" s="12"/>
      <c r="V49" s="39"/>
      <c r="W49" s="39"/>
    </row>
    <row r="50" spans="1:23" s="7" customFormat="1">
      <c r="A50" s="8"/>
      <c r="B50" s="8"/>
      <c r="C50" s="12"/>
      <c r="D50" s="39"/>
      <c r="E50" s="39"/>
      <c r="F50" s="12"/>
      <c r="G50" s="39"/>
      <c r="H50" s="39"/>
      <c r="I50" s="12"/>
      <c r="J50" s="39"/>
      <c r="K50" s="39"/>
      <c r="L50" s="12"/>
      <c r="M50" s="39"/>
      <c r="N50" s="73"/>
      <c r="O50" s="92"/>
      <c r="P50" s="73"/>
      <c r="Q50" s="73"/>
      <c r="R50" s="12"/>
      <c r="S50" s="39"/>
      <c r="T50" s="93"/>
      <c r="U50" s="12"/>
      <c r="V50" s="39"/>
      <c r="W50" s="39"/>
    </row>
    <row r="51" spans="1:23" s="7" customFormat="1">
      <c r="A51" s="8"/>
      <c r="B51" s="8"/>
      <c r="C51" s="12"/>
      <c r="D51" s="39"/>
      <c r="E51" s="39"/>
      <c r="F51" s="12"/>
      <c r="G51" s="39"/>
      <c r="H51" s="39"/>
      <c r="I51" s="12"/>
      <c r="J51" s="39"/>
      <c r="K51" s="39"/>
      <c r="L51" s="12"/>
      <c r="M51" s="39"/>
      <c r="N51" s="39"/>
      <c r="O51" s="92"/>
      <c r="P51" s="73"/>
      <c r="Q51" s="73"/>
      <c r="R51" s="12"/>
      <c r="S51" s="39"/>
      <c r="T51" s="39"/>
      <c r="U51" s="12"/>
      <c r="V51" s="39"/>
      <c r="W51" s="39"/>
    </row>
    <row r="52" spans="1:23" s="7" customFormat="1">
      <c r="A52" s="8"/>
      <c r="B52" s="8"/>
      <c r="C52" s="12"/>
      <c r="D52" s="39"/>
      <c r="E52" s="39"/>
      <c r="F52" s="12"/>
      <c r="G52" s="39"/>
      <c r="H52" s="39"/>
      <c r="I52" s="12"/>
      <c r="J52" s="39"/>
      <c r="K52" s="39"/>
      <c r="L52" s="91"/>
      <c r="M52" s="39"/>
      <c r="N52" s="39"/>
      <c r="O52" s="92"/>
      <c r="P52" s="73"/>
      <c r="Q52" s="73"/>
      <c r="R52" s="12"/>
      <c r="S52" s="39"/>
      <c r="T52" s="39"/>
      <c r="U52" s="12"/>
      <c r="V52" s="39"/>
      <c r="W52" s="39"/>
    </row>
    <row r="53" spans="1:23">
      <c r="C53" s="7"/>
      <c r="D53" s="7"/>
      <c r="E53" s="39"/>
      <c r="F53" s="12"/>
      <c r="G53" s="39"/>
      <c r="H53" s="39"/>
      <c r="L53" s="7"/>
      <c r="M53" s="7"/>
      <c r="N53" s="39"/>
      <c r="O53" s="92"/>
      <c r="P53" s="73"/>
      <c r="Q53" s="73"/>
      <c r="R53" s="12"/>
      <c r="S53" s="39"/>
      <c r="T53" s="39"/>
    </row>
    <row r="54" spans="1:23">
      <c r="C54" s="12"/>
      <c r="D54" s="39"/>
      <c r="E54" s="39"/>
      <c r="F54" s="12"/>
      <c r="G54" s="39"/>
      <c r="L54" s="7"/>
      <c r="M54" s="7"/>
      <c r="N54" s="39"/>
      <c r="O54" s="92"/>
      <c r="P54" s="73"/>
      <c r="Q54" s="73"/>
      <c r="R54" s="12"/>
      <c r="S54" s="39"/>
      <c r="T54" s="39"/>
    </row>
    <row r="55" spans="1:23">
      <c r="L55" s="12"/>
      <c r="M55" s="39"/>
      <c r="N55" s="39"/>
      <c r="O55" s="12"/>
      <c r="P55" s="39"/>
      <c r="Q55" s="73"/>
      <c r="R55" s="12"/>
      <c r="S55" s="39"/>
      <c r="T55" s="39"/>
    </row>
    <row r="56" spans="1:23">
      <c r="L56" s="12"/>
      <c r="M56" s="39"/>
      <c r="N56" s="39"/>
      <c r="O56" s="91"/>
      <c r="P56" s="39"/>
      <c r="Q56" s="39"/>
      <c r="R56" s="12"/>
      <c r="S56" s="39"/>
      <c r="T56" s="39"/>
    </row>
    <row r="57" spans="1:23">
      <c r="L57" s="12"/>
      <c r="M57" s="39"/>
      <c r="O57" s="149"/>
      <c r="P57" s="149"/>
      <c r="Q57" s="149"/>
      <c r="R57" s="12"/>
      <c r="S57" s="39"/>
      <c r="T57" s="39"/>
    </row>
    <row r="58" spans="1:23">
      <c r="N58" s="39"/>
      <c r="O58" s="12"/>
      <c r="P58" s="39"/>
      <c r="Q58" s="73"/>
      <c r="R58" s="12"/>
      <c r="S58" s="39"/>
      <c r="T58" s="39"/>
    </row>
    <row r="59" spans="1:23">
      <c r="L59" s="12"/>
      <c r="M59" s="39"/>
      <c r="N59" s="39"/>
      <c r="O59" s="12"/>
      <c r="P59" s="39"/>
      <c r="Q59" s="73"/>
      <c r="R59" s="12"/>
      <c r="S59" s="39"/>
      <c r="T59" s="39"/>
    </row>
    <row r="60" spans="1:23">
      <c r="L60" s="12"/>
      <c r="M60" s="39"/>
      <c r="N60" s="39"/>
      <c r="O60" s="12"/>
      <c r="P60" s="39"/>
      <c r="Q60" s="73"/>
      <c r="R60" s="12"/>
      <c r="S60" s="39"/>
      <c r="T60" s="39"/>
    </row>
    <row r="61" spans="1:23">
      <c r="L61" s="12"/>
      <c r="M61" s="39"/>
      <c r="N61" s="39"/>
      <c r="O61" s="12"/>
      <c r="P61" s="39"/>
      <c r="Q61" s="73"/>
      <c r="R61" s="12"/>
      <c r="S61" s="39"/>
      <c r="T61" s="39"/>
    </row>
    <row r="62" spans="1:23">
      <c r="L62" s="12"/>
      <c r="M62" s="39"/>
      <c r="N62" s="39"/>
      <c r="O62" s="12"/>
      <c r="P62" s="39"/>
      <c r="Q62" s="73"/>
      <c r="R62" s="12"/>
      <c r="S62" s="39"/>
      <c r="T62" s="39"/>
    </row>
    <row r="63" spans="1:23">
      <c r="L63" s="12"/>
      <c r="M63" s="39"/>
      <c r="N63" s="39"/>
      <c r="O63" s="12"/>
      <c r="P63" s="39"/>
      <c r="Q63" s="73"/>
      <c r="R63" s="12"/>
      <c r="S63" s="39"/>
      <c r="T63" s="39"/>
    </row>
    <row r="64" spans="1:23">
      <c r="M64" s="39"/>
      <c r="N64" s="39"/>
      <c r="O64" s="12"/>
      <c r="P64" s="39"/>
      <c r="Q64" s="73"/>
      <c r="R64" s="12"/>
      <c r="S64" s="39"/>
      <c r="T64" s="39"/>
    </row>
    <row r="65" spans="13:20">
      <c r="M65" s="39"/>
      <c r="N65" s="39"/>
      <c r="O65" s="91"/>
      <c r="P65" s="39"/>
      <c r="Q65" s="39"/>
      <c r="R65" s="12"/>
      <c r="S65" s="39"/>
      <c r="T65" s="39"/>
    </row>
    <row r="66" spans="13:20">
      <c r="M66" s="39"/>
      <c r="N66" s="39"/>
      <c r="O66" s="149"/>
      <c r="P66" s="149"/>
      <c r="Q66" s="149"/>
      <c r="R66" s="12"/>
    </row>
    <row r="67" spans="13:20">
      <c r="M67" s="39"/>
      <c r="N67" s="39"/>
      <c r="O67" s="12"/>
      <c r="P67" s="39"/>
      <c r="Q67" s="73"/>
      <c r="R67" s="12"/>
    </row>
    <row r="68" spans="13:20">
      <c r="M68" s="39"/>
      <c r="N68" s="39"/>
      <c r="O68" s="12"/>
      <c r="P68" s="39"/>
      <c r="Q68" s="73"/>
      <c r="R68" s="12"/>
    </row>
    <row r="69" spans="13:20">
      <c r="M69" s="39"/>
      <c r="N69" s="39"/>
      <c r="O69" s="12"/>
      <c r="P69" s="39"/>
      <c r="Q69" s="73"/>
      <c r="R69" s="12"/>
    </row>
    <row r="70" spans="13:20">
      <c r="M70" s="39"/>
      <c r="N70" s="39"/>
      <c r="O70" s="12"/>
      <c r="P70" s="39"/>
      <c r="Q70" s="39"/>
      <c r="R70" s="12"/>
    </row>
    <row r="71" spans="13:20">
      <c r="M71" s="39"/>
      <c r="N71" s="39"/>
      <c r="O71" s="74"/>
      <c r="P71" s="39"/>
      <c r="Q71" s="7"/>
      <c r="R71" s="12"/>
    </row>
    <row r="72" spans="13:20">
      <c r="M72" s="39"/>
      <c r="N72" s="39"/>
      <c r="O72" s="91"/>
      <c r="P72" s="39"/>
      <c r="Q72" s="39"/>
      <c r="R72" s="12"/>
    </row>
    <row r="73" spans="13:20">
      <c r="M73" s="39"/>
      <c r="N73" s="39"/>
      <c r="O73" s="149"/>
      <c r="P73" s="149"/>
      <c r="Q73" s="149"/>
      <c r="R73" s="12"/>
    </row>
    <row r="74" spans="13:20">
      <c r="M74" s="39"/>
      <c r="N74" s="39"/>
      <c r="O74" s="12"/>
      <c r="P74" s="39"/>
      <c r="Q74" s="73"/>
      <c r="R74" s="12"/>
    </row>
    <row r="75" spans="13:20">
      <c r="M75" s="39"/>
      <c r="N75" s="39"/>
      <c r="O75" s="12"/>
      <c r="P75" s="39"/>
      <c r="Q75" s="73"/>
      <c r="R75" s="12"/>
    </row>
    <row r="76" spans="13:20">
      <c r="M76" s="39"/>
      <c r="N76" s="39"/>
      <c r="O76" s="91"/>
      <c r="P76" s="39"/>
      <c r="Q76" s="39"/>
      <c r="R76" s="12"/>
    </row>
    <row r="77" spans="13:20">
      <c r="M77" s="39"/>
      <c r="N77" s="39"/>
      <c r="O77" s="91"/>
      <c r="P77" s="39"/>
      <c r="Q77" s="39"/>
      <c r="R77" s="12"/>
    </row>
    <row r="78" spans="13:20">
      <c r="M78" s="39"/>
      <c r="N78" s="39"/>
      <c r="O78" s="12"/>
      <c r="P78" s="39"/>
      <c r="Q78" s="73"/>
      <c r="R78" s="12"/>
    </row>
    <row r="79" spans="13:20">
      <c r="M79" s="39"/>
      <c r="N79" s="39"/>
      <c r="O79" s="12"/>
      <c r="P79" s="39"/>
      <c r="Q79" s="73"/>
      <c r="R79" s="12"/>
    </row>
    <row r="80" spans="13:20">
      <c r="M80" s="39"/>
      <c r="N80" s="39"/>
      <c r="O80" s="12"/>
      <c r="P80" s="39"/>
      <c r="Q80" s="73"/>
      <c r="R80" s="12"/>
    </row>
    <row r="81" spans="13:18">
      <c r="M81" s="39"/>
      <c r="N81" s="39"/>
      <c r="O81" s="12"/>
      <c r="P81" s="39"/>
      <c r="Q81" s="39"/>
      <c r="R81" s="12"/>
    </row>
    <row r="82" spans="13:18">
      <c r="M82" s="39"/>
      <c r="N82" s="39"/>
      <c r="O82" s="74"/>
      <c r="P82" s="39"/>
      <c r="Q82" s="7"/>
      <c r="R82" s="12"/>
    </row>
    <row r="83" spans="13:18">
      <c r="M83" s="39"/>
      <c r="N83" s="39"/>
      <c r="O83" s="91"/>
      <c r="P83" s="39"/>
      <c r="Q83" s="39"/>
      <c r="R83" s="12"/>
    </row>
    <row r="84" spans="13:18">
      <c r="M84" s="39"/>
      <c r="N84" s="39"/>
      <c r="O84" s="7"/>
      <c r="P84" s="7"/>
      <c r="Q84" s="7"/>
      <c r="R84" s="12"/>
    </row>
    <row r="85" spans="13:18">
      <c r="M85" s="39"/>
      <c r="N85" s="39"/>
      <c r="O85" s="12"/>
      <c r="P85" s="39"/>
      <c r="Q85" s="73"/>
      <c r="R85" s="12"/>
    </row>
    <row r="86" spans="13:18">
      <c r="M86" s="39"/>
      <c r="N86" s="39"/>
      <c r="O86" s="12"/>
      <c r="P86" s="39"/>
      <c r="Q86" s="73"/>
      <c r="R86" s="12"/>
    </row>
    <row r="87" spans="13:18">
      <c r="M87" s="39"/>
      <c r="N87" s="39"/>
      <c r="O87" s="12"/>
      <c r="P87" s="39"/>
      <c r="Q87" s="73"/>
      <c r="R87" s="12"/>
    </row>
    <row r="88" spans="13:18">
      <c r="M88" s="39"/>
      <c r="N88" s="39"/>
      <c r="O88" s="91"/>
      <c r="P88" s="39"/>
      <c r="Q88" s="39"/>
      <c r="R88" s="12"/>
    </row>
    <row r="89" spans="13:18">
      <c r="M89" s="39"/>
      <c r="N89" s="39"/>
      <c r="O89" s="12"/>
      <c r="P89" s="39"/>
      <c r="Q89" s="39"/>
      <c r="R89" s="12"/>
    </row>
    <row r="90" spans="13:18">
      <c r="M90" s="39"/>
      <c r="N90" s="39"/>
      <c r="O90" s="12"/>
      <c r="P90" s="39"/>
      <c r="Q90" s="39"/>
      <c r="R90" s="12"/>
    </row>
    <row r="91" spans="13:18">
      <c r="M91" s="39"/>
      <c r="N91" s="39"/>
      <c r="O91" s="12"/>
      <c r="P91" s="39"/>
      <c r="Q91" s="39"/>
      <c r="R91" s="12"/>
    </row>
    <row r="92" spans="13:18">
      <c r="O92" s="12"/>
      <c r="P92" s="39"/>
      <c r="Q92" s="39"/>
    </row>
    <row r="93" spans="13:18">
      <c r="O93" s="12"/>
      <c r="P93" s="39"/>
      <c r="Q93" s="39"/>
    </row>
    <row r="94" spans="13:18">
      <c r="O94" s="12"/>
      <c r="P94" s="39"/>
      <c r="Q94" s="39"/>
    </row>
    <row r="95" spans="13:18">
      <c r="O95" s="12"/>
      <c r="P95" s="39"/>
      <c r="Q95" s="39"/>
    </row>
    <row r="96" spans="13:18">
      <c r="O96" s="12"/>
      <c r="P96" s="39"/>
      <c r="Q96" s="39"/>
    </row>
  </sheetData>
  <customSheetViews>
    <customSheetView guid="{684D358C-28C4-40BE-A0DA-CF571A586D60}" showPageBreaks="1" showGridLines="0" zeroValues="0" fitToPage="1" printArea="1" topLeftCell="A7">
      <selection activeCell="U33" sqref="U33"/>
      <pageMargins left="0.39370078740157483" right="0.39370078740157483" top="0.59055118110236227" bottom="0.59055118110236227" header="0.31496062992125984" footer="0.31496062992125984"/>
      <printOptions horizontalCentered="1" verticalCentered="1"/>
      <pageSetup paperSize="9" scale="78" orientation="landscape" r:id="rId1"/>
      <headerFooter alignWithMargins="0">
        <oddHeader>&amp;L折込広告部数表</oddHeader>
      </headerFooter>
    </customSheetView>
  </customSheetViews>
  <mergeCells count="39">
    <mergeCell ref="C31:E31"/>
    <mergeCell ref="I24:K24"/>
    <mergeCell ref="U40:W40"/>
    <mergeCell ref="R19:T19"/>
    <mergeCell ref="I38:K38"/>
    <mergeCell ref="L30:N30"/>
    <mergeCell ref="R23:T23"/>
    <mergeCell ref="U21:W21"/>
    <mergeCell ref="U30:W30"/>
    <mergeCell ref="M1:P1"/>
    <mergeCell ref="O5:Q5"/>
    <mergeCell ref="Q1:R1"/>
    <mergeCell ref="M2:P2"/>
    <mergeCell ref="O23:Q23"/>
    <mergeCell ref="Q2:R2"/>
    <mergeCell ref="L5:N5"/>
    <mergeCell ref="L15:N15"/>
    <mergeCell ref="O19:Q19"/>
    <mergeCell ref="U5:W5"/>
    <mergeCell ref="U1:V1"/>
    <mergeCell ref="S2:T2"/>
    <mergeCell ref="U2:V2"/>
    <mergeCell ref="S1:T1"/>
    <mergeCell ref="R5:T5"/>
    <mergeCell ref="B3:F4"/>
    <mergeCell ref="I5:K5"/>
    <mergeCell ref="C5:E5"/>
    <mergeCell ref="E2:F2"/>
    <mergeCell ref="A2:D2"/>
    <mergeCell ref="G2:H2"/>
    <mergeCell ref="F5:H5"/>
    <mergeCell ref="B5:B25"/>
    <mergeCell ref="C7:E7"/>
    <mergeCell ref="D6:E6"/>
    <mergeCell ref="A1:D1"/>
    <mergeCell ref="E1:F1"/>
    <mergeCell ref="G1:H1"/>
    <mergeCell ref="J1:L1"/>
    <mergeCell ref="J2:L2"/>
  </mergeCells>
  <phoneticPr fontId="2"/>
  <printOptions horizontalCentered="1" verticalCentered="1"/>
  <pageMargins left="0.39370078740157483" right="0.39370078740157483" top="0.59055118110236227" bottom="0.59055118110236227" header="0.31496062992125984" footer="0.31496062992125984"/>
  <pageSetup paperSize="9" scale="77" orientation="landscape" r:id="rId2"/>
  <headerFooter alignWithMargins="0">
    <oddHeader>&amp;L折込広告部数表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ColWidth="9" defaultRowHeight="17.25"/>
  <cols>
    <col min="1" max="1" width="21.125" style="287" customWidth="1"/>
    <col min="2" max="2" width="9" style="288"/>
    <col min="3" max="3" width="103.25" style="287" customWidth="1"/>
    <col min="4" max="4" width="9" style="287"/>
    <col min="5" max="5" width="16.75" style="287" bestFit="1" customWidth="1"/>
    <col min="6" max="6" width="9" style="287"/>
    <col min="7" max="7" width="16.75" style="287" bestFit="1" customWidth="1"/>
    <col min="8" max="8" width="9" style="287"/>
    <col min="9" max="9" width="16.75" style="287" bestFit="1" customWidth="1"/>
    <col min="10" max="16384" width="9" style="287"/>
  </cols>
  <sheetData>
    <row r="1" spans="1:3" ht="28.5">
      <c r="A1" s="324" t="s">
        <v>627</v>
      </c>
      <c r="B1" s="324"/>
      <c r="C1" s="324"/>
    </row>
    <row r="2" spans="1:3" ht="45.75" customHeight="1">
      <c r="A2" s="324"/>
      <c r="B2" s="324"/>
      <c r="C2" s="324"/>
    </row>
    <row r="3" spans="1:3" ht="24.75" customHeight="1">
      <c r="A3" s="339" t="s">
        <v>632</v>
      </c>
      <c r="B3" s="340"/>
      <c r="C3" s="337" t="s">
        <v>643</v>
      </c>
    </row>
    <row r="4" spans="1:3" ht="19.5" customHeight="1">
      <c r="A4" s="339"/>
      <c r="B4" s="339"/>
      <c r="C4" s="340" t="s">
        <v>629</v>
      </c>
    </row>
    <row r="5" spans="1:3" ht="19.5" customHeight="1">
      <c r="A5" s="339"/>
      <c r="B5" s="340"/>
      <c r="C5" s="340" t="s">
        <v>628</v>
      </c>
    </row>
    <row r="6" spans="1:3" ht="19.5" customHeight="1">
      <c r="A6" s="339"/>
      <c r="B6" s="340"/>
      <c r="C6" s="340" t="s">
        <v>630</v>
      </c>
    </row>
    <row r="7" spans="1:3" ht="19.5" customHeight="1">
      <c r="A7" s="339"/>
      <c r="B7" s="340"/>
      <c r="C7" s="340" t="s">
        <v>631</v>
      </c>
    </row>
    <row r="8" spans="1:3" ht="24.75" customHeight="1">
      <c r="A8" s="339"/>
      <c r="B8" s="340"/>
      <c r="C8" s="340" t="s">
        <v>646</v>
      </c>
    </row>
    <row r="9" spans="1:3" ht="24.75" customHeight="1">
      <c r="A9" s="339"/>
      <c r="B9" s="340"/>
      <c r="C9" s="340" t="s">
        <v>647</v>
      </c>
    </row>
    <row r="10" spans="1:3" ht="30.75" customHeight="1">
      <c r="A10" s="339"/>
      <c r="B10" s="340"/>
      <c r="C10" s="340"/>
    </row>
    <row r="11" spans="1:3" ht="24.75" customHeight="1">
      <c r="A11" s="339" t="s">
        <v>633</v>
      </c>
      <c r="B11" s="340"/>
      <c r="C11" s="340" t="s">
        <v>640</v>
      </c>
    </row>
    <row r="12" spans="1:3" ht="24.75" customHeight="1">
      <c r="A12" s="339" t="s">
        <v>634</v>
      </c>
      <c r="B12" s="340"/>
      <c r="C12" s="340" t="s">
        <v>635</v>
      </c>
    </row>
    <row r="13" spans="1:3" ht="24.75" customHeight="1">
      <c r="A13" s="339" t="s">
        <v>636</v>
      </c>
      <c r="B13" s="340"/>
      <c r="C13" s="340" t="s">
        <v>639</v>
      </c>
    </row>
    <row r="14" spans="1:3" ht="24.75" customHeight="1">
      <c r="A14" s="339" t="s">
        <v>637</v>
      </c>
      <c r="B14" s="340"/>
      <c r="C14" s="337" t="s">
        <v>645</v>
      </c>
    </row>
    <row r="15" spans="1:3" ht="24.75" customHeight="1">
      <c r="A15" s="339"/>
      <c r="B15" s="340"/>
      <c r="C15" s="337" t="s">
        <v>641</v>
      </c>
    </row>
    <row r="16" spans="1:3" ht="24.75" customHeight="1">
      <c r="A16" s="339"/>
      <c r="B16" s="340"/>
      <c r="C16" s="337" t="s">
        <v>642</v>
      </c>
    </row>
    <row r="17" spans="1:14" ht="24.75" customHeight="1">
      <c r="A17" s="339" t="s">
        <v>638</v>
      </c>
      <c r="B17" s="340"/>
      <c r="C17" s="337" t="s">
        <v>648</v>
      </c>
      <c r="I17" s="288"/>
    </row>
    <row r="18" spans="1:14" ht="24.75" customHeight="1">
      <c r="A18" s="339"/>
      <c r="B18" s="340"/>
      <c r="C18" s="337" t="s">
        <v>649</v>
      </c>
      <c r="I18" s="288"/>
    </row>
    <row r="19" spans="1:14" ht="39" customHeight="1">
      <c r="A19" s="341"/>
      <c r="B19" s="342"/>
      <c r="C19" s="343"/>
      <c r="I19" s="288"/>
    </row>
    <row r="20" spans="1:14">
      <c r="A20" s="288"/>
      <c r="C20" s="292" t="s">
        <v>644</v>
      </c>
      <c r="I20" s="288"/>
    </row>
    <row r="23" spans="1:14">
      <c r="D23" s="288"/>
      <c r="E23" s="289"/>
      <c r="F23" s="289"/>
      <c r="G23" s="289"/>
      <c r="H23" s="289"/>
      <c r="I23" s="289"/>
      <c r="J23" s="290"/>
      <c r="K23" s="291"/>
      <c r="L23" s="291"/>
      <c r="M23" s="292"/>
      <c r="N23" s="292"/>
    </row>
    <row r="24" spans="1:14">
      <c r="B24" s="292"/>
      <c r="E24" s="289"/>
      <c r="F24" s="289"/>
      <c r="G24" s="289"/>
      <c r="H24" s="289"/>
      <c r="I24" s="289"/>
      <c r="J24" s="290"/>
      <c r="K24" s="291"/>
      <c r="L24" s="291"/>
      <c r="M24" s="292"/>
      <c r="N24" s="292"/>
    </row>
    <row r="25" spans="1:14">
      <c r="B25" s="292"/>
      <c r="E25" s="289"/>
      <c r="F25" s="289"/>
      <c r="G25" s="289"/>
      <c r="H25" s="289"/>
      <c r="I25" s="289"/>
      <c r="J25" s="290"/>
      <c r="K25" s="291"/>
      <c r="L25" s="291"/>
      <c r="M25" s="292"/>
      <c r="N25" s="292"/>
    </row>
    <row r="37" spans="2:2">
      <c r="B37" s="292"/>
    </row>
  </sheetData>
  <phoneticPr fontId="14"/>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zoomScaleNormal="100" workbookViewId="0"/>
  </sheetViews>
  <sheetFormatPr defaultColWidth="9" defaultRowHeight="13.5"/>
  <cols>
    <col min="1" max="1" width="4.625" style="287" customWidth="1"/>
    <col min="2" max="2" width="132" style="287" customWidth="1"/>
    <col min="3" max="16384" width="9" style="287"/>
  </cols>
  <sheetData>
    <row r="1" spans="1:2" ht="49.5" customHeight="1">
      <c r="A1" s="327" t="s">
        <v>650</v>
      </c>
      <c r="B1" s="328"/>
    </row>
    <row r="2" spans="1:2" ht="42.75" customHeight="1">
      <c r="A2" s="358" t="s">
        <v>651</v>
      </c>
      <c r="B2" s="358"/>
    </row>
    <row r="3" spans="1:2">
      <c r="B3" s="326"/>
    </row>
    <row r="4" spans="1:2" s="325" customFormat="1">
      <c r="A4" s="333">
        <v>1</v>
      </c>
      <c r="B4" s="329" t="s">
        <v>665</v>
      </c>
    </row>
    <row r="5" spans="1:2">
      <c r="A5" s="310"/>
      <c r="B5" s="326" t="s">
        <v>652</v>
      </c>
    </row>
    <row r="6" spans="1:2">
      <c r="A6" s="310"/>
      <c r="B6" s="326"/>
    </row>
    <row r="7" spans="1:2" s="325" customFormat="1">
      <c r="A7" s="333">
        <v>2</v>
      </c>
      <c r="B7" s="329" t="s">
        <v>666</v>
      </c>
    </row>
    <row r="8" spans="1:2" s="325" customFormat="1">
      <c r="A8" s="333">
        <v>3</v>
      </c>
      <c r="B8" s="329" t="s">
        <v>667</v>
      </c>
    </row>
    <row r="9" spans="1:2">
      <c r="A9" s="310"/>
      <c r="B9" s="326" t="s">
        <v>653</v>
      </c>
    </row>
    <row r="10" spans="1:2" s="325" customFormat="1">
      <c r="A10" s="333">
        <v>4</v>
      </c>
      <c r="B10" s="329" t="s">
        <v>668</v>
      </c>
    </row>
    <row r="11" spans="1:2" s="325" customFormat="1">
      <c r="A11" s="333">
        <v>5</v>
      </c>
      <c r="B11" s="329" t="s">
        <v>669</v>
      </c>
    </row>
    <row r="12" spans="1:2" s="325" customFormat="1">
      <c r="A12" s="333">
        <v>6</v>
      </c>
      <c r="B12" s="329" t="s">
        <v>670</v>
      </c>
    </row>
    <row r="13" spans="1:2" s="325" customFormat="1">
      <c r="A13" s="333">
        <v>7</v>
      </c>
      <c r="B13" s="329" t="s">
        <v>671</v>
      </c>
    </row>
    <row r="14" spans="1:2">
      <c r="A14" s="310"/>
      <c r="B14" s="326" t="s">
        <v>654</v>
      </c>
    </row>
    <row r="15" spans="1:2">
      <c r="A15" s="310"/>
      <c r="B15" s="326" t="s">
        <v>655</v>
      </c>
    </row>
    <row r="16" spans="1:2">
      <c r="A16" s="310"/>
      <c r="B16" s="326" t="s">
        <v>656</v>
      </c>
    </row>
    <row r="17" spans="1:2" s="325" customFormat="1">
      <c r="A17" s="333">
        <v>8</v>
      </c>
      <c r="B17" s="329" t="s">
        <v>672</v>
      </c>
    </row>
    <row r="18" spans="1:2" ht="27">
      <c r="A18" s="310"/>
      <c r="B18" s="330" t="s">
        <v>657</v>
      </c>
    </row>
    <row r="19" spans="1:2" s="325" customFormat="1">
      <c r="A19" s="333">
        <v>9</v>
      </c>
      <c r="B19" s="329" t="s">
        <v>673</v>
      </c>
    </row>
    <row r="20" spans="1:2">
      <c r="A20" s="310"/>
      <c r="B20" s="326" t="s">
        <v>658</v>
      </c>
    </row>
    <row r="21" spans="1:2" s="325" customFormat="1">
      <c r="A21" s="333">
        <v>10</v>
      </c>
      <c r="B21" s="329" t="s">
        <v>674</v>
      </c>
    </row>
    <row r="22" spans="1:2">
      <c r="A22" s="310"/>
      <c r="B22" s="326" t="s">
        <v>659</v>
      </c>
    </row>
    <row r="23" spans="1:2">
      <c r="A23" s="310"/>
      <c r="B23" s="326" t="s">
        <v>660</v>
      </c>
    </row>
    <row r="24" spans="1:2" s="325" customFormat="1">
      <c r="A24" s="333">
        <v>11</v>
      </c>
      <c r="B24" s="329" t="s">
        <v>675</v>
      </c>
    </row>
    <row r="25" spans="1:2">
      <c r="A25" s="310"/>
      <c r="B25" s="326" t="s">
        <v>661</v>
      </c>
    </row>
    <row r="26" spans="1:2">
      <c r="A26" s="310"/>
      <c r="B26" s="326" t="s">
        <v>662</v>
      </c>
    </row>
    <row r="27" spans="1:2" s="325" customFormat="1">
      <c r="A27" s="333">
        <v>12</v>
      </c>
      <c r="B27" s="329" t="s">
        <v>676</v>
      </c>
    </row>
    <row r="28" spans="1:2">
      <c r="A28" s="310"/>
      <c r="B28" s="326" t="s">
        <v>663</v>
      </c>
    </row>
    <row r="29" spans="1:2">
      <c r="A29" s="310"/>
      <c r="B29" s="326" t="s">
        <v>664</v>
      </c>
    </row>
    <row r="30" spans="1:2" s="325" customFormat="1">
      <c r="A30" s="333">
        <v>13</v>
      </c>
      <c r="B30" s="329" t="s">
        <v>677</v>
      </c>
    </row>
    <row r="31" spans="1:2">
      <c r="B31" s="326"/>
    </row>
    <row r="32" spans="1:2" ht="36" customHeight="1">
      <c r="A32" s="359" t="s">
        <v>678</v>
      </c>
      <c r="B32" s="359"/>
    </row>
    <row r="33" spans="2:2">
      <c r="B33" s="331" t="s">
        <v>679</v>
      </c>
    </row>
  </sheetData>
  <mergeCells count="2">
    <mergeCell ref="A2:B2"/>
    <mergeCell ref="A32:B32"/>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zoomScaleNormal="100" workbookViewId="0"/>
  </sheetViews>
  <sheetFormatPr defaultColWidth="9" defaultRowHeight="13.5"/>
  <cols>
    <col min="1" max="1" width="4.625" style="310" customWidth="1"/>
    <col min="2" max="2" width="132" style="287" customWidth="1"/>
    <col min="3" max="16384" width="9" style="287"/>
  </cols>
  <sheetData>
    <row r="1" spans="1:2" ht="49.5" customHeight="1">
      <c r="A1" s="327" t="s">
        <v>680</v>
      </c>
      <c r="B1" s="328"/>
    </row>
    <row r="2" spans="1:2" ht="42.75" customHeight="1">
      <c r="A2" s="360"/>
      <c r="B2" s="360"/>
    </row>
    <row r="3" spans="1:2">
      <c r="A3" s="310">
        <v>1</v>
      </c>
      <c r="B3" s="326" t="s">
        <v>707</v>
      </c>
    </row>
    <row r="4" spans="1:2" s="325" customFormat="1">
      <c r="A4" s="310">
        <v>2</v>
      </c>
      <c r="B4" s="326" t="s">
        <v>683</v>
      </c>
    </row>
    <row r="5" spans="1:2">
      <c r="B5" s="326"/>
    </row>
    <row r="6" spans="1:2" ht="26.25" customHeight="1">
      <c r="B6" s="338" t="s">
        <v>681</v>
      </c>
    </row>
    <row r="7" spans="1:2" s="325" customFormat="1" ht="63.75" customHeight="1">
      <c r="A7" s="333"/>
      <c r="B7" s="330" t="s">
        <v>682</v>
      </c>
    </row>
    <row r="8" spans="1:2" s="325" customFormat="1">
      <c r="A8" s="333"/>
      <c r="B8" s="338" t="s">
        <v>684</v>
      </c>
    </row>
    <row r="9" spans="1:2" s="325" customFormat="1">
      <c r="A9" s="333"/>
      <c r="B9" s="332" t="s">
        <v>685</v>
      </c>
    </row>
    <row r="10" spans="1:2" s="325" customFormat="1">
      <c r="A10" s="333"/>
      <c r="B10" t="s">
        <v>686</v>
      </c>
    </row>
    <row r="11" spans="1:2" s="325" customFormat="1">
      <c r="A11" s="333"/>
      <c r="B11" s="332" t="s">
        <v>687</v>
      </c>
    </row>
    <row r="12" spans="1:2" s="325" customFormat="1">
      <c r="A12" s="333"/>
      <c r="B12" t="s">
        <v>688</v>
      </c>
    </row>
    <row r="13" spans="1:2">
      <c r="B13" s="332" t="s">
        <v>689</v>
      </c>
    </row>
    <row r="14" spans="1:2">
      <c r="B14" t="s">
        <v>690</v>
      </c>
    </row>
    <row r="15" spans="1:2">
      <c r="B15" s="332" t="s">
        <v>691</v>
      </c>
    </row>
    <row r="16" spans="1:2" s="325" customFormat="1">
      <c r="A16" s="333"/>
      <c r="B16" t="s">
        <v>692</v>
      </c>
    </row>
    <row r="17" spans="1:2">
      <c r="B17" s="332" t="s">
        <v>693</v>
      </c>
    </row>
    <row r="18" spans="1:2" s="325" customFormat="1">
      <c r="A18" s="333"/>
      <c r="B18" t="s">
        <v>694</v>
      </c>
    </row>
    <row r="19" spans="1:2">
      <c r="B19" s="332" t="s">
        <v>695</v>
      </c>
    </row>
    <row r="20" spans="1:2" s="325" customFormat="1">
      <c r="A20" s="333"/>
      <c r="B20" t="s">
        <v>696</v>
      </c>
    </row>
    <row r="21" spans="1:2">
      <c r="B21" s="332" t="s">
        <v>697</v>
      </c>
    </row>
    <row r="22" spans="1:2">
      <c r="B22" t="s">
        <v>698</v>
      </c>
    </row>
    <row r="23" spans="1:2" s="325" customFormat="1">
      <c r="A23" s="333"/>
      <c r="B23" s="332" t="s">
        <v>699</v>
      </c>
    </row>
    <row r="24" spans="1:2">
      <c r="B24" t="s">
        <v>700</v>
      </c>
    </row>
    <row r="25" spans="1:2">
      <c r="B25" s="326"/>
    </row>
    <row r="26" spans="1:2">
      <c r="B26" s="326"/>
    </row>
    <row r="27" spans="1:2">
      <c r="B27" s="326"/>
    </row>
    <row r="28" spans="1:2">
      <c r="B28" s="326"/>
    </row>
    <row r="29" spans="1:2">
      <c r="B29" s="326"/>
    </row>
    <row r="30" spans="1:2">
      <c r="B30" s="326"/>
    </row>
    <row r="31" spans="1:2">
      <c r="B31" s="331" t="s">
        <v>679</v>
      </c>
    </row>
  </sheetData>
  <mergeCells count="1">
    <mergeCell ref="A2:B2"/>
  </mergeCells>
  <phoneticPr fontId="14"/>
  <printOptions horizontalCentered="1" verticalCentered="1"/>
  <pageMargins left="0.70866141732283472" right="0.70866141732283472"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zoomScale="80" zoomScaleNormal="80" workbookViewId="0"/>
  </sheetViews>
  <sheetFormatPr defaultRowHeight="13.5"/>
  <cols>
    <col min="1" max="1" width="34.375" customWidth="1"/>
    <col min="2" max="2" width="15.75" bestFit="1" customWidth="1"/>
    <col min="3" max="10" width="7.875" customWidth="1"/>
    <col min="11" max="12" width="17.625" customWidth="1"/>
    <col min="260" max="260" width="35.5" customWidth="1"/>
    <col min="261" max="261" width="24.25" customWidth="1"/>
    <col min="262" max="265" width="11.375" customWidth="1"/>
    <col min="266" max="267" width="20" customWidth="1"/>
    <col min="516" max="516" width="35.5" customWidth="1"/>
    <col min="517" max="517" width="24.25" customWidth="1"/>
    <col min="518" max="521" width="11.375" customWidth="1"/>
    <col min="522" max="523" width="20" customWidth="1"/>
    <col min="772" max="772" width="35.5" customWidth="1"/>
    <col min="773" max="773" width="24.25" customWidth="1"/>
    <col min="774" max="777" width="11.375" customWidth="1"/>
    <col min="778" max="779" width="20" customWidth="1"/>
    <col min="1028" max="1028" width="35.5" customWidth="1"/>
    <col min="1029" max="1029" width="24.25" customWidth="1"/>
    <col min="1030" max="1033" width="11.375" customWidth="1"/>
    <col min="1034" max="1035" width="20" customWidth="1"/>
    <col min="1284" max="1284" width="35.5" customWidth="1"/>
    <col min="1285" max="1285" width="24.25" customWidth="1"/>
    <col min="1286" max="1289" width="11.375" customWidth="1"/>
    <col min="1290" max="1291" width="20" customWidth="1"/>
    <col min="1540" max="1540" width="35.5" customWidth="1"/>
    <col min="1541" max="1541" width="24.25" customWidth="1"/>
    <col min="1542" max="1545" width="11.375" customWidth="1"/>
    <col min="1546" max="1547" width="20" customWidth="1"/>
    <col min="1796" max="1796" width="35.5" customWidth="1"/>
    <col min="1797" max="1797" width="24.25" customWidth="1"/>
    <col min="1798" max="1801" width="11.375" customWidth="1"/>
    <col min="1802" max="1803" width="20" customWidth="1"/>
    <col min="2052" max="2052" width="35.5" customWidth="1"/>
    <col min="2053" max="2053" width="24.25" customWidth="1"/>
    <col min="2054" max="2057" width="11.375" customWidth="1"/>
    <col min="2058" max="2059" width="20" customWidth="1"/>
    <col min="2308" max="2308" width="35.5" customWidth="1"/>
    <col min="2309" max="2309" width="24.25" customWidth="1"/>
    <col min="2310" max="2313" width="11.375" customWidth="1"/>
    <col min="2314" max="2315" width="20" customWidth="1"/>
    <col min="2564" max="2564" width="35.5" customWidth="1"/>
    <col min="2565" max="2565" width="24.25" customWidth="1"/>
    <col min="2566" max="2569" width="11.375" customWidth="1"/>
    <col min="2570" max="2571" width="20" customWidth="1"/>
    <col min="2820" max="2820" width="35.5" customWidth="1"/>
    <col min="2821" max="2821" width="24.25" customWidth="1"/>
    <col min="2822" max="2825" width="11.375" customWidth="1"/>
    <col min="2826" max="2827" width="20" customWidth="1"/>
    <col min="3076" max="3076" width="35.5" customWidth="1"/>
    <col min="3077" max="3077" width="24.25" customWidth="1"/>
    <col min="3078" max="3081" width="11.375" customWidth="1"/>
    <col min="3082" max="3083" width="20" customWidth="1"/>
    <col min="3332" max="3332" width="35.5" customWidth="1"/>
    <col min="3333" max="3333" width="24.25" customWidth="1"/>
    <col min="3334" max="3337" width="11.375" customWidth="1"/>
    <col min="3338" max="3339" width="20" customWidth="1"/>
    <col min="3588" max="3588" width="35.5" customWidth="1"/>
    <col min="3589" max="3589" width="24.25" customWidth="1"/>
    <col min="3590" max="3593" width="11.375" customWidth="1"/>
    <col min="3594" max="3595" width="20" customWidth="1"/>
    <col min="3844" max="3844" width="35.5" customWidth="1"/>
    <col min="3845" max="3845" width="24.25" customWidth="1"/>
    <col min="3846" max="3849" width="11.375" customWidth="1"/>
    <col min="3850" max="3851" width="20" customWidth="1"/>
    <col min="4100" max="4100" width="35.5" customWidth="1"/>
    <col min="4101" max="4101" width="24.25" customWidth="1"/>
    <col min="4102" max="4105" width="11.375" customWidth="1"/>
    <col min="4106" max="4107" width="20" customWidth="1"/>
    <col min="4356" max="4356" width="35.5" customWidth="1"/>
    <col min="4357" max="4357" width="24.25" customWidth="1"/>
    <col min="4358" max="4361" width="11.375" customWidth="1"/>
    <col min="4362" max="4363" width="20" customWidth="1"/>
    <col min="4612" max="4612" width="35.5" customWidth="1"/>
    <col min="4613" max="4613" width="24.25" customWidth="1"/>
    <col min="4614" max="4617" width="11.375" customWidth="1"/>
    <col min="4618" max="4619" width="20" customWidth="1"/>
    <col min="4868" max="4868" width="35.5" customWidth="1"/>
    <col min="4869" max="4869" width="24.25" customWidth="1"/>
    <col min="4870" max="4873" width="11.375" customWidth="1"/>
    <col min="4874" max="4875" width="20" customWidth="1"/>
    <col min="5124" max="5124" width="35.5" customWidth="1"/>
    <col min="5125" max="5125" width="24.25" customWidth="1"/>
    <col min="5126" max="5129" width="11.375" customWidth="1"/>
    <col min="5130" max="5131" width="20" customWidth="1"/>
    <col min="5380" max="5380" width="35.5" customWidth="1"/>
    <col min="5381" max="5381" width="24.25" customWidth="1"/>
    <col min="5382" max="5385" width="11.375" customWidth="1"/>
    <col min="5386" max="5387" width="20" customWidth="1"/>
    <col min="5636" max="5636" width="35.5" customWidth="1"/>
    <col min="5637" max="5637" width="24.25" customWidth="1"/>
    <col min="5638" max="5641" width="11.375" customWidth="1"/>
    <col min="5642" max="5643" width="20" customWidth="1"/>
    <col min="5892" max="5892" width="35.5" customWidth="1"/>
    <col min="5893" max="5893" width="24.25" customWidth="1"/>
    <col min="5894" max="5897" width="11.375" customWidth="1"/>
    <col min="5898" max="5899" width="20" customWidth="1"/>
    <col min="6148" max="6148" width="35.5" customWidth="1"/>
    <col min="6149" max="6149" width="24.25" customWidth="1"/>
    <col min="6150" max="6153" width="11.375" customWidth="1"/>
    <col min="6154" max="6155" width="20" customWidth="1"/>
    <col min="6404" max="6404" width="35.5" customWidth="1"/>
    <col min="6405" max="6405" width="24.25" customWidth="1"/>
    <col min="6406" max="6409" width="11.375" customWidth="1"/>
    <col min="6410" max="6411" width="20" customWidth="1"/>
    <col min="6660" max="6660" width="35.5" customWidth="1"/>
    <col min="6661" max="6661" width="24.25" customWidth="1"/>
    <col min="6662" max="6665" width="11.375" customWidth="1"/>
    <col min="6666" max="6667" width="20" customWidth="1"/>
    <col min="6916" max="6916" width="35.5" customWidth="1"/>
    <col min="6917" max="6917" width="24.25" customWidth="1"/>
    <col min="6918" max="6921" width="11.375" customWidth="1"/>
    <col min="6922" max="6923" width="20" customWidth="1"/>
    <col min="7172" max="7172" width="35.5" customWidth="1"/>
    <col min="7173" max="7173" width="24.25" customWidth="1"/>
    <col min="7174" max="7177" width="11.375" customWidth="1"/>
    <col min="7178" max="7179" width="20" customWidth="1"/>
    <col min="7428" max="7428" width="35.5" customWidth="1"/>
    <col min="7429" max="7429" width="24.25" customWidth="1"/>
    <col min="7430" max="7433" width="11.375" customWidth="1"/>
    <col min="7434" max="7435" width="20" customWidth="1"/>
    <col min="7684" max="7684" width="35.5" customWidth="1"/>
    <col min="7685" max="7685" width="24.25" customWidth="1"/>
    <col min="7686" max="7689" width="11.375" customWidth="1"/>
    <col min="7690" max="7691" width="20" customWidth="1"/>
    <col min="7940" max="7940" width="35.5" customWidth="1"/>
    <col min="7941" max="7941" width="24.25" customWidth="1"/>
    <col min="7942" max="7945" width="11.375" customWidth="1"/>
    <col min="7946" max="7947" width="20" customWidth="1"/>
    <col min="8196" max="8196" width="35.5" customWidth="1"/>
    <col min="8197" max="8197" width="24.25" customWidth="1"/>
    <col min="8198" max="8201" width="11.375" customWidth="1"/>
    <col min="8202" max="8203" width="20" customWidth="1"/>
    <col min="8452" max="8452" width="35.5" customWidth="1"/>
    <col min="8453" max="8453" width="24.25" customWidth="1"/>
    <col min="8454" max="8457" width="11.375" customWidth="1"/>
    <col min="8458" max="8459" width="20" customWidth="1"/>
    <col min="8708" max="8708" width="35.5" customWidth="1"/>
    <col min="8709" max="8709" width="24.25" customWidth="1"/>
    <col min="8710" max="8713" width="11.375" customWidth="1"/>
    <col min="8714" max="8715" width="20" customWidth="1"/>
    <col min="8964" max="8964" width="35.5" customWidth="1"/>
    <col min="8965" max="8965" width="24.25" customWidth="1"/>
    <col min="8966" max="8969" width="11.375" customWidth="1"/>
    <col min="8970" max="8971" width="20" customWidth="1"/>
    <col min="9220" max="9220" width="35.5" customWidth="1"/>
    <col min="9221" max="9221" width="24.25" customWidth="1"/>
    <col min="9222" max="9225" width="11.375" customWidth="1"/>
    <col min="9226" max="9227" width="20" customWidth="1"/>
    <col min="9476" max="9476" width="35.5" customWidth="1"/>
    <col min="9477" max="9477" width="24.25" customWidth="1"/>
    <col min="9478" max="9481" width="11.375" customWidth="1"/>
    <col min="9482" max="9483" width="20" customWidth="1"/>
    <col min="9732" max="9732" width="35.5" customWidth="1"/>
    <col min="9733" max="9733" width="24.25" customWidth="1"/>
    <col min="9734" max="9737" width="11.375" customWidth="1"/>
    <col min="9738" max="9739" width="20" customWidth="1"/>
    <col min="9988" max="9988" width="35.5" customWidth="1"/>
    <col min="9989" max="9989" width="24.25" customWidth="1"/>
    <col min="9990" max="9993" width="11.375" customWidth="1"/>
    <col min="9994" max="9995" width="20" customWidth="1"/>
    <col min="10244" max="10244" width="35.5" customWidth="1"/>
    <col min="10245" max="10245" width="24.25" customWidth="1"/>
    <col min="10246" max="10249" width="11.375" customWidth="1"/>
    <col min="10250" max="10251" width="20" customWidth="1"/>
    <col min="10500" max="10500" width="35.5" customWidth="1"/>
    <col min="10501" max="10501" width="24.25" customWidth="1"/>
    <col min="10502" max="10505" width="11.375" customWidth="1"/>
    <col min="10506" max="10507" width="20" customWidth="1"/>
    <col min="10756" max="10756" width="35.5" customWidth="1"/>
    <col min="10757" max="10757" width="24.25" customWidth="1"/>
    <col min="10758" max="10761" width="11.375" customWidth="1"/>
    <col min="10762" max="10763" width="20" customWidth="1"/>
    <col min="11012" max="11012" width="35.5" customWidth="1"/>
    <col min="11013" max="11013" width="24.25" customWidth="1"/>
    <col min="11014" max="11017" width="11.375" customWidth="1"/>
    <col min="11018" max="11019" width="20" customWidth="1"/>
    <col min="11268" max="11268" width="35.5" customWidth="1"/>
    <col min="11269" max="11269" width="24.25" customWidth="1"/>
    <col min="11270" max="11273" width="11.375" customWidth="1"/>
    <col min="11274" max="11275" width="20" customWidth="1"/>
    <col min="11524" max="11524" width="35.5" customWidth="1"/>
    <col min="11525" max="11525" width="24.25" customWidth="1"/>
    <col min="11526" max="11529" width="11.375" customWidth="1"/>
    <col min="11530" max="11531" width="20" customWidth="1"/>
    <col min="11780" max="11780" width="35.5" customWidth="1"/>
    <col min="11781" max="11781" width="24.25" customWidth="1"/>
    <col min="11782" max="11785" width="11.375" customWidth="1"/>
    <col min="11786" max="11787" width="20" customWidth="1"/>
    <col min="12036" max="12036" width="35.5" customWidth="1"/>
    <col min="12037" max="12037" width="24.25" customWidth="1"/>
    <col min="12038" max="12041" width="11.375" customWidth="1"/>
    <col min="12042" max="12043" width="20" customWidth="1"/>
    <col min="12292" max="12292" width="35.5" customWidth="1"/>
    <col min="12293" max="12293" width="24.25" customWidth="1"/>
    <col min="12294" max="12297" width="11.375" customWidth="1"/>
    <col min="12298" max="12299" width="20" customWidth="1"/>
    <col min="12548" max="12548" width="35.5" customWidth="1"/>
    <col min="12549" max="12549" width="24.25" customWidth="1"/>
    <col min="12550" max="12553" width="11.375" customWidth="1"/>
    <col min="12554" max="12555" width="20" customWidth="1"/>
    <col min="12804" max="12804" width="35.5" customWidth="1"/>
    <col min="12805" max="12805" width="24.25" customWidth="1"/>
    <col min="12806" max="12809" width="11.375" customWidth="1"/>
    <col min="12810" max="12811" width="20" customWidth="1"/>
    <col min="13060" max="13060" width="35.5" customWidth="1"/>
    <col min="13061" max="13061" width="24.25" customWidth="1"/>
    <col min="13062" max="13065" width="11.375" customWidth="1"/>
    <col min="13066" max="13067" width="20" customWidth="1"/>
    <col min="13316" max="13316" width="35.5" customWidth="1"/>
    <col min="13317" max="13317" width="24.25" customWidth="1"/>
    <col min="13318" max="13321" width="11.375" customWidth="1"/>
    <col min="13322" max="13323" width="20" customWidth="1"/>
    <col min="13572" max="13572" width="35.5" customWidth="1"/>
    <col min="13573" max="13573" width="24.25" customWidth="1"/>
    <col min="13574" max="13577" width="11.375" customWidth="1"/>
    <col min="13578" max="13579" width="20" customWidth="1"/>
    <col min="13828" max="13828" width="35.5" customWidth="1"/>
    <col min="13829" max="13829" width="24.25" customWidth="1"/>
    <col min="13830" max="13833" width="11.375" customWidth="1"/>
    <col min="13834" max="13835" width="20" customWidth="1"/>
    <col min="14084" max="14084" width="35.5" customWidth="1"/>
    <col min="14085" max="14085" width="24.25" customWidth="1"/>
    <col min="14086" max="14089" width="11.375" customWidth="1"/>
    <col min="14090" max="14091" width="20" customWidth="1"/>
    <col min="14340" max="14340" width="35.5" customWidth="1"/>
    <col min="14341" max="14341" width="24.25" customWidth="1"/>
    <col min="14342" max="14345" width="11.375" customWidth="1"/>
    <col min="14346" max="14347" width="20" customWidth="1"/>
    <col min="14596" max="14596" width="35.5" customWidth="1"/>
    <col min="14597" max="14597" width="24.25" customWidth="1"/>
    <col min="14598" max="14601" width="11.375" customWidth="1"/>
    <col min="14602" max="14603" width="20" customWidth="1"/>
    <col min="14852" max="14852" width="35.5" customWidth="1"/>
    <col min="14853" max="14853" width="24.25" customWidth="1"/>
    <col min="14854" max="14857" width="11.375" customWidth="1"/>
    <col min="14858" max="14859" width="20" customWidth="1"/>
    <col min="15108" max="15108" width="35.5" customWidth="1"/>
    <col min="15109" max="15109" width="24.25" customWidth="1"/>
    <col min="15110" max="15113" width="11.375" customWidth="1"/>
    <col min="15114" max="15115" width="20" customWidth="1"/>
    <col min="15364" max="15364" width="35.5" customWidth="1"/>
    <col min="15365" max="15365" width="24.25" customWidth="1"/>
    <col min="15366" max="15369" width="11.375" customWidth="1"/>
    <col min="15370" max="15371" width="20" customWidth="1"/>
    <col min="15620" max="15620" width="35.5" customWidth="1"/>
    <col min="15621" max="15621" width="24.25" customWidth="1"/>
    <col min="15622" max="15625" width="11.375" customWidth="1"/>
    <col min="15626" max="15627" width="20" customWidth="1"/>
    <col min="15876" max="15876" width="35.5" customWidth="1"/>
    <col min="15877" max="15877" width="24.25" customWidth="1"/>
    <col min="15878" max="15881" width="11.375" customWidth="1"/>
    <col min="15882" max="15883" width="20" customWidth="1"/>
    <col min="16132" max="16132" width="35.5" customWidth="1"/>
    <col min="16133" max="16133" width="24.25" customWidth="1"/>
    <col min="16134" max="16137" width="11.375" customWidth="1"/>
    <col min="16138" max="16139" width="20" customWidth="1"/>
  </cols>
  <sheetData>
    <row r="1" spans="1:12" ht="15" customHeight="1">
      <c r="A1" s="310"/>
      <c r="B1" s="310"/>
      <c r="C1" s="310"/>
      <c r="D1" s="310"/>
      <c r="E1" s="310"/>
      <c r="F1" s="310"/>
      <c r="G1" s="310"/>
      <c r="H1" s="310"/>
      <c r="I1" s="310"/>
      <c r="J1" s="310"/>
      <c r="K1" s="361" t="s">
        <v>624</v>
      </c>
      <c r="L1" s="362"/>
    </row>
    <row r="2" spans="1:12" s="293" customFormat="1" ht="44.25" customHeight="1">
      <c r="A2" s="311" t="s">
        <v>602</v>
      </c>
      <c r="B2" s="311"/>
      <c r="C2" s="311"/>
      <c r="D2" s="311"/>
      <c r="E2" s="311"/>
      <c r="F2" s="311"/>
      <c r="G2" s="311"/>
      <c r="H2" s="311"/>
      <c r="I2" s="311"/>
      <c r="J2" s="311"/>
      <c r="K2" s="311"/>
      <c r="L2" s="311"/>
    </row>
    <row r="3" spans="1:12" s="293" customFormat="1" ht="35.25" customHeight="1">
      <c r="A3" s="312"/>
      <c r="B3" s="310"/>
      <c r="C3" s="310"/>
      <c r="D3" s="310"/>
      <c r="E3" s="310"/>
      <c r="F3" s="310"/>
      <c r="G3" s="310"/>
      <c r="H3" s="310"/>
      <c r="I3" s="310"/>
      <c r="J3" s="310"/>
      <c r="K3" s="310"/>
      <c r="L3" s="313" t="s">
        <v>600</v>
      </c>
    </row>
    <row r="4" spans="1:12" s="293" customFormat="1" ht="17.25">
      <c r="A4" s="314"/>
      <c r="B4" s="310"/>
      <c r="C4" s="310"/>
      <c r="D4" s="310"/>
      <c r="E4" s="310"/>
      <c r="F4" s="310"/>
      <c r="G4" s="310"/>
      <c r="H4" s="310"/>
      <c r="I4" s="310"/>
      <c r="J4" s="310"/>
      <c r="K4" s="310"/>
      <c r="L4" s="313"/>
    </row>
    <row r="5" spans="1:12" s="294" customFormat="1" ht="27.95" customHeight="1">
      <c r="A5" s="315"/>
      <c r="B5" s="345" t="s">
        <v>573</v>
      </c>
      <c r="C5" s="363" t="s">
        <v>605</v>
      </c>
      <c r="D5" s="364"/>
      <c r="E5" s="364"/>
      <c r="F5" s="364"/>
      <c r="G5" s="364"/>
      <c r="H5" s="364"/>
      <c r="I5" s="364"/>
      <c r="J5" s="365"/>
      <c r="K5" s="364" t="s">
        <v>604</v>
      </c>
      <c r="L5" s="366"/>
    </row>
    <row r="6" spans="1:12" s="294" customFormat="1" ht="27.75" customHeight="1">
      <c r="A6" s="316" t="s">
        <v>574</v>
      </c>
      <c r="B6" s="317"/>
      <c r="C6" s="367" t="s">
        <v>575</v>
      </c>
      <c r="D6" s="368"/>
      <c r="E6" s="369" t="s">
        <v>576</v>
      </c>
      <c r="F6" s="369"/>
      <c r="G6" s="367" t="s">
        <v>577</v>
      </c>
      <c r="H6" s="368"/>
      <c r="I6" s="367" t="s">
        <v>578</v>
      </c>
      <c r="J6" s="368"/>
      <c r="K6" s="370" t="s">
        <v>603</v>
      </c>
      <c r="L6" s="371"/>
    </row>
    <row r="7" spans="1:12" s="294" customFormat="1" ht="27.75" customHeight="1">
      <c r="A7" s="318" t="s">
        <v>601</v>
      </c>
      <c r="B7" s="319"/>
      <c r="C7" s="380" t="s">
        <v>606</v>
      </c>
      <c r="D7" s="382"/>
      <c r="E7" s="382"/>
      <c r="F7" s="382"/>
      <c r="G7" s="382"/>
      <c r="H7" s="382"/>
      <c r="I7" s="382"/>
      <c r="J7" s="381"/>
      <c r="K7" s="380" t="s">
        <v>579</v>
      </c>
      <c r="L7" s="381"/>
    </row>
    <row r="8" spans="1:12" s="294" customFormat="1" ht="27.95" customHeight="1">
      <c r="A8" s="372" t="s">
        <v>625</v>
      </c>
      <c r="B8" s="374" t="s">
        <v>580</v>
      </c>
      <c r="C8" s="376" t="s">
        <v>607</v>
      </c>
      <c r="D8" s="377"/>
      <c r="E8" s="376" t="s">
        <v>609</v>
      </c>
      <c r="F8" s="377"/>
      <c r="G8" s="376" t="s">
        <v>612</v>
      </c>
      <c r="H8" s="377"/>
      <c r="I8" s="376" t="s">
        <v>616</v>
      </c>
      <c r="J8" s="377"/>
      <c r="K8" s="383" t="s">
        <v>622</v>
      </c>
      <c r="L8" s="384"/>
    </row>
    <row r="9" spans="1:12" s="294" customFormat="1" ht="27.95" customHeight="1">
      <c r="A9" s="373"/>
      <c r="B9" s="375"/>
      <c r="C9" s="378"/>
      <c r="D9" s="379"/>
      <c r="E9" s="378"/>
      <c r="F9" s="379"/>
      <c r="G9" s="378"/>
      <c r="H9" s="379"/>
      <c r="I9" s="378"/>
      <c r="J9" s="379"/>
      <c r="K9" s="385"/>
      <c r="L9" s="386"/>
    </row>
    <row r="10" spans="1:12" s="294" customFormat="1" ht="27.95" customHeight="1">
      <c r="A10" s="373"/>
      <c r="B10" s="387" t="s">
        <v>581</v>
      </c>
      <c r="C10" s="389" t="s">
        <v>608</v>
      </c>
      <c r="D10" s="390"/>
      <c r="E10" s="389" t="s">
        <v>610</v>
      </c>
      <c r="F10" s="390"/>
      <c r="G10" s="389" t="s">
        <v>613</v>
      </c>
      <c r="H10" s="390"/>
      <c r="I10" s="389" t="s">
        <v>617</v>
      </c>
      <c r="J10" s="390"/>
      <c r="K10" s="391" t="s">
        <v>623</v>
      </c>
      <c r="L10" s="392"/>
    </row>
    <row r="11" spans="1:12" s="294" customFormat="1" ht="27.95" customHeight="1">
      <c r="A11" s="373"/>
      <c r="B11" s="388"/>
      <c r="C11" s="378"/>
      <c r="D11" s="379"/>
      <c r="E11" s="378"/>
      <c r="F11" s="379"/>
      <c r="G11" s="378"/>
      <c r="H11" s="379"/>
      <c r="I11" s="378"/>
      <c r="J11" s="379"/>
      <c r="K11" s="385"/>
      <c r="L11" s="386"/>
    </row>
    <row r="12" spans="1:12" s="294" customFormat="1" ht="54" customHeight="1">
      <c r="A12" s="393" t="s">
        <v>626</v>
      </c>
      <c r="B12" s="387" t="s">
        <v>582</v>
      </c>
      <c r="C12" s="396" t="s">
        <v>608</v>
      </c>
      <c r="D12" s="397"/>
      <c r="E12" s="389" t="s">
        <v>610</v>
      </c>
      <c r="F12" s="390"/>
      <c r="G12" s="389" t="s">
        <v>614</v>
      </c>
      <c r="H12" s="390"/>
      <c r="I12" s="389" t="s">
        <v>618</v>
      </c>
      <c r="J12" s="390"/>
      <c r="K12" s="403" t="s">
        <v>621</v>
      </c>
      <c r="L12" s="404"/>
    </row>
    <row r="13" spans="1:12" s="294" customFormat="1" ht="54" customHeight="1">
      <c r="A13" s="394"/>
      <c r="B13" s="395"/>
      <c r="C13" s="398"/>
      <c r="D13" s="399"/>
      <c r="E13" s="402"/>
      <c r="F13" s="377"/>
      <c r="G13" s="402"/>
      <c r="H13" s="377"/>
      <c r="I13" s="402"/>
      <c r="J13" s="377"/>
      <c r="K13" s="405"/>
      <c r="L13" s="406"/>
    </row>
    <row r="14" spans="1:12" s="294" customFormat="1" ht="54" customHeight="1">
      <c r="A14" s="394"/>
      <c r="B14" s="395"/>
      <c r="C14" s="398"/>
      <c r="D14" s="399"/>
      <c r="E14" s="402"/>
      <c r="F14" s="377"/>
      <c r="G14" s="402"/>
      <c r="H14" s="377"/>
      <c r="I14" s="402"/>
      <c r="J14" s="377"/>
      <c r="K14" s="405"/>
      <c r="L14" s="406"/>
    </row>
    <row r="15" spans="1:12" s="294" customFormat="1" ht="54" customHeight="1">
      <c r="A15" s="394"/>
      <c r="B15" s="395"/>
      <c r="C15" s="398"/>
      <c r="D15" s="399"/>
      <c r="E15" s="402"/>
      <c r="F15" s="377"/>
      <c r="G15" s="402"/>
      <c r="H15" s="377"/>
      <c r="I15" s="402"/>
      <c r="J15" s="377"/>
      <c r="K15" s="405"/>
      <c r="L15" s="406"/>
    </row>
    <row r="16" spans="1:12" s="294" customFormat="1" ht="54" customHeight="1">
      <c r="A16" s="372"/>
      <c r="B16" s="388"/>
      <c r="C16" s="400"/>
      <c r="D16" s="401"/>
      <c r="E16" s="378"/>
      <c r="F16" s="379"/>
      <c r="G16" s="378"/>
      <c r="H16" s="379"/>
      <c r="I16" s="378"/>
      <c r="J16" s="379"/>
      <c r="K16" s="407"/>
      <c r="L16" s="408"/>
    </row>
    <row r="17" spans="1:12" s="294" customFormat="1" ht="54" customHeight="1">
      <c r="A17" s="320" t="s">
        <v>583</v>
      </c>
      <c r="B17" s="321" t="s">
        <v>584</v>
      </c>
      <c r="C17" s="409" t="s">
        <v>608</v>
      </c>
      <c r="D17" s="410"/>
      <c r="E17" s="411" t="s">
        <v>611</v>
      </c>
      <c r="F17" s="412"/>
      <c r="G17" s="411" t="s">
        <v>615</v>
      </c>
      <c r="H17" s="412"/>
      <c r="I17" s="411" t="s">
        <v>618</v>
      </c>
      <c r="J17" s="412"/>
      <c r="K17" s="413" t="s">
        <v>620</v>
      </c>
      <c r="L17" s="414"/>
    </row>
    <row r="18" spans="1:12" ht="15" customHeight="1">
      <c r="A18" s="322"/>
      <c r="B18" s="310"/>
      <c r="C18" s="310"/>
      <c r="D18" s="310"/>
      <c r="E18" s="310"/>
      <c r="F18" s="310"/>
      <c r="G18" s="310"/>
      <c r="H18" s="310"/>
      <c r="I18" s="310"/>
      <c r="J18" s="310"/>
      <c r="K18" s="310"/>
      <c r="L18" s="323" t="s">
        <v>619</v>
      </c>
    </row>
    <row r="19" spans="1:12" ht="30" customHeight="1">
      <c r="A19" s="295" t="s">
        <v>709</v>
      </c>
      <c r="B19" s="296"/>
    </row>
    <row r="20" spans="1:12" ht="17.25">
      <c r="A20" s="295"/>
      <c r="B20" s="296"/>
    </row>
    <row r="21" spans="1:12" ht="17.25">
      <c r="A21" s="295"/>
      <c r="B21" s="296"/>
    </row>
    <row r="22" spans="1:12" ht="17.25">
      <c r="A22" s="295"/>
    </row>
    <row r="23" spans="1:12" ht="17.25">
      <c r="A23" s="295"/>
    </row>
    <row r="24" spans="1:12" ht="17.25">
      <c r="A24" s="295"/>
    </row>
    <row r="25" spans="1:12" ht="17.25">
      <c r="A25" s="295"/>
    </row>
  </sheetData>
  <customSheetViews>
    <customSheetView guid="{684D358C-28C4-40BE-A0DA-CF571A586D60}" showPageBreaks="1" showGridLines="0" fitToPage="1" printArea="1" topLeftCell="A13">
      <selection activeCell="A12" sqref="A12:A16"/>
      <pageMargins left="0.70866141732283472" right="0.70866141732283472" top="0.74803149606299213" bottom="0.74803149606299213" header="0.31496062992125984" footer="0.31496062992125984"/>
      <printOptions horizontalCentered="1"/>
      <pageSetup paperSize="9" scale="77" orientation="landscape" verticalDpi="0" r:id="rId1"/>
    </customSheetView>
  </customSheetViews>
  <mergeCells count="35">
    <mergeCell ref="K12:L16"/>
    <mergeCell ref="C17:D17"/>
    <mergeCell ref="E17:F17"/>
    <mergeCell ref="G17:H17"/>
    <mergeCell ref="I17:J17"/>
    <mergeCell ref="K17:L17"/>
    <mergeCell ref="I12:J16"/>
    <mergeCell ref="A12:A16"/>
    <mergeCell ref="B12:B16"/>
    <mergeCell ref="C12:D16"/>
    <mergeCell ref="E12:F16"/>
    <mergeCell ref="G12:H16"/>
    <mergeCell ref="K7:L7"/>
    <mergeCell ref="C7:J7"/>
    <mergeCell ref="I8:J9"/>
    <mergeCell ref="K8:L9"/>
    <mergeCell ref="B10:B11"/>
    <mergeCell ref="C10:D11"/>
    <mergeCell ref="E10:F11"/>
    <mergeCell ref="G10:H11"/>
    <mergeCell ref="I10:J11"/>
    <mergeCell ref="K10:L11"/>
    <mergeCell ref="A8:A11"/>
    <mergeCell ref="B8:B9"/>
    <mergeCell ref="C8:D9"/>
    <mergeCell ref="E8:F9"/>
    <mergeCell ref="G8:H9"/>
    <mergeCell ref="K1:L1"/>
    <mergeCell ref="C5:J5"/>
    <mergeCell ref="K5:L5"/>
    <mergeCell ref="C6:D6"/>
    <mergeCell ref="E6:F6"/>
    <mergeCell ref="G6:H6"/>
    <mergeCell ref="I6:J6"/>
    <mergeCell ref="K6:L6"/>
  </mergeCells>
  <phoneticPr fontId="53"/>
  <printOptions horizontalCentered="1"/>
  <pageMargins left="0.70866141732283472" right="0.70866141732283472" top="0.74803149606299213" bottom="0.74803149606299213" header="0.31496062992125984" footer="0.31496062992125984"/>
  <pageSetup paperSize="9" scale="7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27"/>
  <sheetViews>
    <sheetView showZeros="0" zoomScale="80" zoomScaleNormal="80" workbookViewId="0">
      <selection sqref="A1:V1"/>
    </sheetView>
  </sheetViews>
  <sheetFormatPr defaultColWidth="9" defaultRowHeight="15.95" customHeight="1"/>
  <cols>
    <col min="1" max="1" width="17.5" style="2" customWidth="1"/>
    <col min="2" max="2" width="9.5" style="2" customWidth="1"/>
    <col min="3" max="3" width="11.625" style="2" customWidth="1"/>
    <col min="4" max="4" width="5.75" style="2" customWidth="1"/>
    <col min="5" max="5" width="9.5" style="2" customWidth="1"/>
    <col min="6" max="6" width="10.75" style="2" customWidth="1"/>
    <col min="7" max="7" width="5.75" style="2" customWidth="1"/>
    <col min="8" max="8" width="9.5" style="2" customWidth="1"/>
    <col min="9" max="9" width="10.75" style="2" customWidth="1"/>
    <col min="10" max="10" width="5.75" style="2" customWidth="1"/>
    <col min="11" max="11" width="9.5" style="2" customWidth="1"/>
    <col min="12" max="12" width="10.75" style="2" customWidth="1"/>
    <col min="13" max="13" width="5.75" style="2" customWidth="1"/>
    <col min="14" max="14" width="9.5" style="2" customWidth="1"/>
    <col min="15" max="15" width="10.75" style="2" customWidth="1"/>
    <col min="16" max="16" width="5.75" style="2" customWidth="1"/>
    <col min="17" max="17" width="9.5" style="2" customWidth="1"/>
    <col min="18" max="18" width="10.75" style="2" customWidth="1"/>
    <col min="19" max="19" width="5.75" style="2" customWidth="1"/>
    <col min="20" max="20" width="9.5" style="2" customWidth="1"/>
    <col min="21" max="21" width="10.75" style="2" customWidth="1"/>
    <col min="22" max="22" width="5.75" style="2" customWidth="1"/>
    <col min="23" max="16384" width="9" style="2"/>
  </cols>
  <sheetData>
    <row r="1" spans="1:22" ht="24" customHeight="1">
      <c r="A1" s="415" t="s">
        <v>708</v>
      </c>
      <c r="B1" s="415"/>
      <c r="C1" s="415"/>
      <c r="D1" s="415"/>
      <c r="E1" s="415"/>
      <c r="F1" s="415"/>
      <c r="G1" s="415"/>
      <c r="H1" s="415"/>
      <c r="I1" s="415"/>
      <c r="J1" s="415"/>
      <c r="K1" s="415"/>
      <c r="L1" s="415"/>
      <c r="M1" s="415"/>
      <c r="N1" s="415"/>
      <c r="O1" s="415"/>
      <c r="P1" s="415"/>
      <c r="Q1" s="415"/>
      <c r="R1" s="415"/>
      <c r="S1" s="415"/>
      <c r="T1" s="415"/>
      <c r="U1" s="415"/>
      <c r="V1" s="415"/>
    </row>
    <row r="2" spans="1:22" s="1" customFormat="1" ht="24">
      <c r="A2" s="212"/>
      <c r="B2" s="212"/>
      <c r="C2" s="212"/>
      <c r="D2" s="212"/>
      <c r="E2" s="213"/>
      <c r="F2" s="213"/>
      <c r="G2" s="213"/>
      <c r="H2" s="213"/>
      <c r="I2" s="213"/>
      <c r="J2" s="213"/>
      <c r="K2" s="213"/>
      <c r="L2" s="213"/>
      <c r="M2" s="213"/>
      <c r="N2" s="213"/>
      <c r="O2" s="213"/>
      <c r="P2" s="213"/>
      <c r="Q2" s="213"/>
      <c r="R2" s="213"/>
      <c r="S2" s="213"/>
      <c r="T2" s="213"/>
      <c r="U2" s="213"/>
      <c r="V2" s="213"/>
    </row>
    <row r="3" spans="1:22" s="1" customFormat="1" ht="24.75" thickBot="1">
      <c r="A3" s="214" t="s">
        <v>589</v>
      </c>
      <c r="B3" s="212"/>
      <c r="C3" s="212"/>
      <c r="D3" s="212"/>
      <c r="E3" s="213"/>
      <c r="F3" s="213"/>
      <c r="G3" s="213"/>
      <c r="H3" s="213"/>
      <c r="I3" s="213"/>
      <c r="J3" s="213"/>
      <c r="K3" s="213"/>
      <c r="L3" s="213"/>
      <c r="M3" s="213"/>
      <c r="N3" s="213"/>
      <c r="O3" s="213"/>
      <c r="P3" s="213"/>
      <c r="Q3" s="213"/>
      <c r="R3" s="213"/>
      <c r="S3" s="213"/>
      <c r="T3" s="213"/>
      <c r="U3" s="213"/>
      <c r="V3" s="213"/>
    </row>
    <row r="4" spans="1:22" s="3" customFormat="1" ht="31.5" customHeight="1" thickBot="1">
      <c r="A4" s="215"/>
      <c r="B4" s="416" t="s">
        <v>328</v>
      </c>
      <c r="C4" s="417"/>
      <c r="D4" s="418"/>
      <c r="E4" s="416" t="s">
        <v>322</v>
      </c>
      <c r="F4" s="417"/>
      <c r="G4" s="418"/>
      <c r="H4" s="416" t="s">
        <v>323</v>
      </c>
      <c r="I4" s="417"/>
      <c r="J4" s="418"/>
      <c r="K4" s="416" t="s">
        <v>324</v>
      </c>
      <c r="L4" s="417"/>
      <c r="M4" s="418"/>
      <c r="N4" s="416" t="s">
        <v>325</v>
      </c>
      <c r="O4" s="417"/>
      <c r="P4" s="418"/>
      <c r="Q4" s="416" t="s">
        <v>326</v>
      </c>
      <c r="R4" s="417"/>
      <c r="S4" s="418"/>
      <c r="T4" s="416" t="s">
        <v>327</v>
      </c>
      <c r="U4" s="417"/>
      <c r="V4" s="418"/>
    </row>
    <row r="5" spans="1:22" s="3" customFormat="1" ht="31.5" customHeight="1" thickTop="1" thickBot="1">
      <c r="A5" s="223"/>
      <c r="B5" s="224" t="s">
        <v>119</v>
      </c>
      <c r="C5" s="225" t="s">
        <v>120</v>
      </c>
      <c r="D5" s="336" t="s">
        <v>535</v>
      </c>
      <c r="E5" s="224" t="s">
        <v>119</v>
      </c>
      <c r="F5" s="225" t="s">
        <v>120</v>
      </c>
      <c r="G5" s="336" t="s">
        <v>535</v>
      </c>
      <c r="H5" s="224" t="s">
        <v>119</v>
      </c>
      <c r="I5" s="225" t="s">
        <v>120</v>
      </c>
      <c r="J5" s="336" t="s">
        <v>535</v>
      </c>
      <c r="K5" s="224" t="s">
        <v>119</v>
      </c>
      <c r="L5" s="225" t="s">
        <v>120</v>
      </c>
      <c r="M5" s="336" t="s">
        <v>535</v>
      </c>
      <c r="N5" s="224" t="s">
        <v>119</v>
      </c>
      <c r="O5" s="225" t="s">
        <v>120</v>
      </c>
      <c r="P5" s="336" t="s">
        <v>535</v>
      </c>
      <c r="Q5" s="224" t="s">
        <v>119</v>
      </c>
      <c r="R5" s="225" t="s">
        <v>120</v>
      </c>
      <c r="S5" s="336" t="s">
        <v>535</v>
      </c>
      <c r="T5" s="224" t="s">
        <v>119</v>
      </c>
      <c r="U5" s="225" t="s">
        <v>120</v>
      </c>
      <c r="V5" s="336" t="s">
        <v>535</v>
      </c>
    </row>
    <row r="6" spans="1:22" s="137" customFormat="1" ht="31.5" customHeight="1" thickTop="1">
      <c r="A6" s="226" t="s">
        <v>71</v>
      </c>
      <c r="B6" s="273">
        <f t="shared" ref="B6:D11" si="0">SUM(E6,H6,K6,N6,Q6,T6)</f>
        <v>120860</v>
      </c>
      <c r="C6" s="227">
        <f t="shared" si="0"/>
        <v>0</v>
      </c>
      <c r="D6" s="274">
        <f t="shared" si="0"/>
        <v>106</v>
      </c>
      <c r="E6" s="228">
        <f>大分市!M38</f>
        <v>91830</v>
      </c>
      <c r="F6" s="227">
        <f>大分市!N38</f>
        <v>0</v>
      </c>
      <c r="G6" s="274">
        <v>60</v>
      </c>
      <c r="H6" s="228">
        <f>大分市!Q38</f>
        <v>8320</v>
      </c>
      <c r="I6" s="227">
        <f>大分市!R38</f>
        <v>0</v>
      </c>
      <c r="J6" s="274">
        <v>12</v>
      </c>
      <c r="K6" s="228">
        <f>大分市!U38</f>
        <v>5840</v>
      </c>
      <c r="L6" s="227">
        <f>大分市!V38</f>
        <v>0</v>
      </c>
      <c r="M6" s="274">
        <v>10</v>
      </c>
      <c r="N6" s="228">
        <f>大分市!Y33</f>
        <v>14870</v>
      </c>
      <c r="O6" s="227">
        <f>大分市!Z33</f>
        <v>0</v>
      </c>
      <c r="P6" s="274">
        <v>23</v>
      </c>
      <c r="Q6" s="228">
        <v>0</v>
      </c>
      <c r="R6" s="227">
        <v>0</v>
      </c>
      <c r="S6" s="274">
        <v>0</v>
      </c>
      <c r="T6" s="228">
        <f>大分市!Y38</f>
        <v>0</v>
      </c>
      <c r="U6" s="227">
        <f>大分市!Z38</f>
        <v>0</v>
      </c>
      <c r="V6" s="274">
        <v>1</v>
      </c>
    </row>
    <row r="7" spans="1:22" s="137" customFormat="1" ht="31.5" customHeight="1">
      <c r="A7" s="218" t="s">
        <v>72</v>
      </c>
      <c r="B7" s="216">
        <f t="shared" si="0"/>
        <v>28450</v>
      </c>
      <c r="C7" s="221">
        <f t="shared" si="0"/>
        <v>0</v>
      </c>
      <c r="D7" s="275">
        <f t="shared" si="0"/>
        <v>37</v>
      </c>
      <c r="E7" s="219">
        <f>別府市!I35</f>
        <v>19620</v>
      </c>
      <c r="F7" s="221">
        <f>別府市!J35</f>
        <v>0</v>
      </c>
      <c r="G7" s="275">
        <v>17</v>
      </c>
      <c r="H7" s="219">
        <f>別府市!M35</f>
        <v>1680</v>
      </c>
      <c r="I7" s="221">
        <f>SUM(別府市!N35)</f>
        <v>0</v>
      </c>
      <c r="J7" s="275">
        <v>6</v>
      </c>
      <c r="K7" s="219">
        <f>SUM(別府市!Q35)</f>
        <v>2090</v>
      </c>
      <c r="L7" s="221">
        <f>SUM(別府市!R35)</f>
        <v>0</v>
      </c>
      <c r="M7" s="275">
        <v>6</v>
      </c>
      <c r="N7" s="219">
        <f>SUM(別府市!U35)</f>
        <v>5060</v>
      </c>
      <c r="O7" s="221">
        <f>SUM(別府市!V35)</f>
        <v>0</v>
      </c>
      <c r="P7" s="275">
        <v>8</v>
      </c>
      <c r="Q7" s="219">
        <f>SUM(別府市!Y35)</f>
        <v>0</v>
      </c>
      <c r="R7" s="221">
        <f>SUM(別府市!Z35)</f>
        <v>0</v>
      </c>
      <c r="S7" s="275">
        <v>0</v>
      </c>
      <c r="T7" s="219"/>
      <c r="U7" s="221"/>
      <c r="V7" s="217">
        <v>0</v>
      </c>
    </row>
    <row r="8" spans="1:22" s="137" customFormat="1" ht="31.5" customHeight="1">
      <c r="A8" s="218" t="s">
        <v>73</v>
      </c>
      <c r="B8" s="216">
        <f t="shared" si="0"/>
        <v>9850</v>
      </c>
      <c r="C8" s="221">
        <f t="shared" si="0"/>
        <v>0</v>
      </c>
      <c r="D8" s="275">
        <f t="shared" si="0"/>
        <v>10</v>
      </c>
      <c r="E8" s="219">
        <f>'臼杵市～'!I15</f>
        <v>7940</v>
      </c>
      <c r="F8" s="221">
        <f>'臼杵市～'!J15</f>
        <v>0</v>
      </c>
      <c r="G8" s="275">
        <v>7</v>
      </c>
      <c r="H8" s="219">
        <f>'臼杵市～'!M15</f>
        <v>810</v>
      </c>
      <c r="I8" s="221">
        <f>'臼杵市～'!N15</f>
        <v>0</v>
      </c>
      <c r="J8" s="275">
        <v>1</v>
      </c>
      <c r="K8" s="219">
        <f>'臼杵市～'!Q15</f>
        <v>320</v>
      </c>
      <c r="L8" s="221">
        <f>'臼杵市～'!R15</f>
        <v>0</v>
      </c>
      <c r="M8" s="275">
        <v>1</v>
      </c>
      <c r="N8" s="219">
        <f>'臼杵市～'!U15</f>
        <v>780</v>
      </c>
      <c r="O8" s="221">
        <f>'臼杵市～'!V15</f>
        <v>0</v>
      </c>
      <c r="P8" s="275">
        <v>1</v>
      </c>
      <c r="Q8" s="219">
        <f>'臼杵市～'!Y15</f>
        <v>0</v>
      </c>
      <c r="R8" s="221">
        <f>'臼杵市～'!Z15</f>
        <v>0</v>
      </c>
      <c r="S8" s="275">
        <v>0</v>
      </c>
      <c r="T8" s="219"/>
      <c r="U8" s="221"/>
      <c r="V8" s="217">
        <v>0</v>
      </c>
    </row>
    <row r="9" spans="1:22" s="137" customFormat="1" ht="31.5" customHeight="1">
      <c r="A9" s="218" t="s">
        <v>74</v>
      </c>
      <c r="B9" s="216">
        <f t="shared" si="0"/>
        <v>4290</v>
      </c>
      <c r="C9" s="221">
        <f t="shared" si="0"/>
        <v>0</v>
      </c>
      <c r="D9" s="275">
        <f t="shared" si="0"/>
        <v>6</v>
      </c>
      <c r="E9" s="219">
        <f>'臼杵市～'!I24</f>
        <v>3120</v>
      </c>
      <c r="F9" s="221">
        <f>'臼杵市～'!J24</f>
        <v>0</v>
      </c>
      <c r="G9" s="275">
        <v>3</v>
      </c>
      <c r="H9" s="219">
        <f>'臼杵市～'!M24</f>
        <v>570</v>
      </c>
      <c r="I9" s="221">
        <f>'臼杵市～'!N24</f>
        <v>0</v>
      </c>
      <c r="J9" s="275">
        <v>1</v>
      </c>
      <c r="K9" s="219">
        <f>'臼杵市～'!Q24</f>
        <v>190</v>
      </c>
      <c r="L9" s="221">
        <f>'臼杵市～'!R24</f>
        <v>0</v>
      </c>
      <c r="M9" s="275">
        <v>1</v>
      </c>
      <c r="N9" s="219">
        <f>'臼杵市～'!U24</f>
        <v>410</v>
      </c>
      <c r="O9" s="221">
        <f>'臼杵市～'!V24</f>
        <v>0</v>
      </c>
      <c r="P9" s="275">
        <v>1</v>
      </c>
      <c r="Q9" s="219">
        <f>'臼杵市～'!Y24</f>
        <v>0</v>
      </c>
      <c r="R9" s="221">
        <f>'臼杵市～'!Z24</f>
        <v>0</v>
      </c>
      <c r="S9" s="275">
        <v>0</v>
      </c>
      <c r="T9" s="219"/>
      <c r="U9" s="221"/>
      <c r="V9" s="217">
        <v>0</v>
      </c>
    </row>
    <row r="10" spans="1:22" s="137" customFormat="1" ht="31.5" customHeight="1">
      <c r="A10" s="218" t="s">
        <v>234</v>
      </c>
      <c r="B10" s="216">
        <f>SUM(E10,H10,K10,N10,Q10,T10)</f>
        <v>6890</v>
      </c>
      <c r="C10" s="221">
        <f>SUM(F10,I10,L10,O10,R10,U10)</f>
        <v>0</v>
      </c>
      <c r="D10" s="275">
        <f>SUM(G10,J10,M10,P10,S10,V10)</f>
        <v>9</v>
      </c>
      <c r="E10" s="219">
        <f>'臼杵市～'!I36</f>
        <v>6260</v>
      </c>
      <c r="F10" s="221">
        <f>'臼杵市～'!J36</f>
        <v>0</v>
      </c>
      <c r="G10" s="275">
        <v>7</v>
      </c>
      <c r="H10" s="219">
        <f>'臼杵市～'!M36</f>
        <v>350</v>
      </c>
      <c r="I10" s="221">
        <f>'臼杵市～'!N36</f>
        <v>0</v>
      </c>
      <c r="J10" s="275">
        <v>1</v>
      </c>
      <c r="K10" s="219">
        <f>'臼杵市～'!Q36</f>
        <v>0</v>
      </c>
      <c r="L10" s="221">
        <f>'臼杵市～'!R36</f>
        <v>0</v>
      </c>
      <c r="M10" s="275"/>
      <c r="N10" s="219">
        <f>'臼杵市～'!U36</f>
        <v>280</v>
      </c>
      <c r="O10" s="221">
        <f>'臼杵市～'!V36</f>
        <v>0</v>
      </c>
      <c r="P10" s="275">
        <v>1</v>
      </c>
      <c r="Q10" s="219">
        <f>'臼杵市～'!Y36</f>
        <v>0</v>
      </c>
      <c r="R10" s="221">
        <f>'臼杵市～'!Z36</f>
        <v>0</v>
      </c>
      <c r="S10" s="275">
        <v>0</v>
      </c>
      <c r="T10" s="219"/>
      <c r="U10" s="221"/>
      <c r="V10" s="217">
        <v>0</v>
      </c>
    </row>
    <row r="11" spans="1:22" s="137" customFormat="1" ht="31.5" customHeight="1">
      <c r="A11" s="218" t="s">
        <v>75</v>
      </c>
      <c r="B11" s="216">
        <f t="shared" si="0"/>
        <v>17350</v>
      </c>
      <c r="C11" s="221">
        <f t="shared" si="0"/>
        <v>0</v>
      </c>
      <c r="D11" s="275">
        <f t="shared" si="0"/>
        <v>17</v>
      </c>
      <c r="E11" s="219">
        <f>'佐伯市～'!I26</f>
        <v>12880</v>
      </c>
      <c r="F11" s="221">
        <f>'佐伯市～'!J26</f>
        <v>0</v>
      </c>
      <c r="G11" s="275">
        <v>13</v>
      </c>
      <c r="H11" s="219">
        <f>'佐伯市～'!M26</f>
        <v>0</v>
      </c>
      <c r="I11" s="221">
        <f>'佐伯市～'!N26</f>
        <v>0</v>
      </c>
      <c r="J11" s="275"/>
      <c r="K11" s="219">
        <f>'佐伯市～'!Q26</f>
        <v>1120</v>
      </c>
      <c r="L11" s="221">
        <f>'佐伯市～'!R26</f>
        <v>0</v>
      </c>
      <c r="M11" s="275">
        <v>2</v>
      </c>
      <c r="N11" s="219">
        <f>'佐伯市～'!U26</f>
        <v>3350</v>
      </c>
      <c r="O11" s="221">
        <f>'佐伯市～'!V26</f>
        <v>0</v>
      </c>
      <c r="P11" s="275">
        <v>2</v>
      </c>
      <c r="Q11" s="219">
        <f>'佐伯市～'!Y26</f>
        <v>0</v>
      </c>
      <c r="R11" s="221">
        <f>'佐伯市～'!Z26</f>
        <v>0</v>
      </c>
      <c r="S11" s="275">
        <v>0</v>
      </c>
      <c r="T11" s="219"/>
      <c r="U11" s="221"/>
      <c r="V11" s="217">
        <v>0</v>
      </c>
    </row>
    <row r="12" spans="1:22" s="137" customFormat="1" ht="31.5" customHeight="1">
      <c r="A12" s="218" t="s">
        <v>121</v>
      </c>
      <c r="B12" s="216">
        <f t="shared" ref="B12:B22" si="1">SUM(E12,H12,K12,N12,Q12,T12)</f>
        <v>10270</v>
      </c>
      <c r="C12" s="221">
        <f t="shared" ref="C12:C22" si="2">SUM(F12,I12,L12,O12,R12,U12)</f>
        <v>0</v>
      </c>
      <c r="D12" s="275">
        <f t="shared" ref="D12:D22" si="3">SUM(G12,J12,M12,P12,S12,V12)</f>
        <v>10</v>
      </c>
      <c r="E12" s="219">
        <f>'豊後大野市～'!I19</f>
        <v>9790</v>
      </c>
      <c r="F12" s="221">
        <f>'豊後大野市～'!J19</f>
        <v>0</v>
      </c>
      <c r="G12" s="275">
        <v>9</v>
      </c>
      <c r="H12" s="219">
        <f>'豊後大野市～'!M19</f>
        <v>0</v>
      </c>
      <c r="I12" s="221">
        <f>'豊後大野市～'!N19</f>
        <v>0</v>
      </c>
      <c r="J12" s="275">
        <v>0</v>
      </c>
      <c r="K12" s="219">
        <f>'豊後大野市～'!Q19</f>
        <v>0</v>
      </c>
      <c r="L12" s="221">
        <f>'豊後大野市～'!R19</f>
        <v>0</v>
      </c>
      <c r="M12" s="275">
        <v>0</v>
      </c>
      <c r="N12" s="219">
        <f>'豊後大野市～'!U19</f>
        <v>480</v>
      </c>
      <c r="O12" s="221">
        <f>'豊後大野市～'!V19</f>
        <v>0</v>
      </c>
      <c r="P12" s="275">
        <v>1</v>
      </c>
      <c r="Q12" s="219">
        <f>'豊後大野市～'!Y19</f>
        <v>0</v>
      </c>
      <c r="R12" s="221">
        <f>'豊後大野市～'!Z19</f>
        <v>0</v>
      </c>
      <c r="S12" s="275">
        <v>0</v>
      </c>
      <c r="T12" s="219"/>
      <c r="U12" s="221"/>
      <c r="V12" s="217">
        <v>0</v>
      </c>
    </row>
    <row r="13" spans="1:22" s="137" customFormat="1" ht="31.5" customHeight="1">
      <c r="A13" s="218" t="s">
        <v>76</v>
      </c>
      <c r="B13" s="216">
        <f>SUM(E13,H13,K13,N13,Q13,T13)</f>
        <v>6340</v>
      </c>
      <c r="C13" s="221">
        <f>SUM(F13,I13,L13,O13,R13,U13)</f>
        <v>0</v>
      </c>
      <c r="D13" s="275">
        <f>SUM(G13,J13,M13,P13,S13,V13)</f>
        <v>8</v>
      </c>
      <c r="E13" s="219">
        <f>'豊後大野市～'!I33</f>
        <v>5760</v>
      </c>
      <c r="F13" s="221">
        <f>'豊後大野市～'!J33</f>
        <v>0</v>
      </c>
      <c r="G13" s="275">
        <v>5</v>
      </c>
      <c r="H13" s="219">
        <f>'豊後大野市～'!M33</f>
        <v>230</v>
      </c>
      <c r="I13" s="221">
        <f>'豊後大野市～'!N33</f>
        <v>0</v>
      </c>
      <c r="J13" s="275">
        <v>1</v>
      </c>
      <c r="K13" s="219">
        <f>'豊後大野市～'!Q33</f>
        <v>0</v>
      </c>
      <c r="L13" s="221">
        <f>'豊後大野市～'!R33</f>
        <v>0</v>
      </c>
      <c r="M13" s="275">
        <v>0</v>
      </c>
      <c r="N13" s="219">
        <f>'豊後大野市～'!U33</f>
        <v>350</v>
      </c>
      <c r="O13" s="221">
        <f>'豊後大野市～'!V33</f>
        <v>0</v>
      </c>
      <c r="P13" s="275">
        <v>2</v>
      </c>
      <c r="Q13" s="219">
        <f>'豊後大野市～'!Y33</f>
        <v>0</v>
      </c>
      <c r="R13" s="221">
        <f>'豊後大野市～'!Z33</f>
        <v>0</v>
      </c>
      <c r="S13" s="275">
        <v>0</v>
      </c>
      <c r="T13" s="219"/>
      <c r="U13" s="221"/>
      <c r="V13" s="217">
        <v>0</v>
      </c>
    </row>
    <row r="14" spans="1:22" s="137" customFormat="1" ht="31.5" customHeight="1">
      <c r="A14" s="218" t="s">
        <v>77</v>
      </c>
      <c r="B14" s="216">
        <f t="shared" si="1"/>
        <v>5740</v>
      </c>
      <c r="C14" s="221">
        <f t="shared" si="2"/>
        <v>0</v>
      </c>
      <c r="D14" s="275">
        <f t="shared" si="3"/>
        <v>7</v>
      </c>
      <c r="E14" s="219">
        <f>'速見郡～'!I10</f>
        <v>4330</v>
      </c>
      <c r="F14" s="221">
        <f>'速見郡～'!J10</f>
        <v>0</v>
      </c>
      <c r="G14" s="275">
        <v>3</v>
      </c>
      <c r="H14" s="219">
        <f>'速見郡～'!M10</f>
        <v>750</v>
      </c>
      <c r="I14" s="221">
        <f>'速見郡～'!N10</f>
        <v>0</v>
      </c>
      <c r="J14" s="275">
        <v>1</v>
      </c>
      <c r="K14" s="219">
        <f>'速見郡～'!Q10</f>
        <v>130</v>
      </c>
      <c r="L14" s="221">
        <f>'速見郡～'!R10</f>
        <v>0</v>
      </c>
      <c r="M14" s="275">
        <v>1</v>
      </c>
      <c r="N14" s="219">
        <f>'速見郡～'!U10</f>
        <v>530</v>
      </c>
      <c r="O14" s="221">
        <f>'速見郡～'!V10</f>
        <v>0</v>
      </c>
      <c r="P14" s="275">
        <v>2</v>
      </c>
      <c r="Q14" s="219">
        <f>'速見郡～'!Y10</f>
        <v>0</v>
      </c>
      <c r="R14" s="221">
        <f>'速見郡～'!Z10</f>
        <v>0</v>
      </c>
      <c r="S14" s="275">
        <v>0</v>
      </c>
      <c r="T14" s="219"/>
      <c r="U14" s="221"/>
      <c r="V14" s="217">
        <v>0</v>
      </c>
    </row>
    <row r="15" spans="1:22" s="137" customFormat="1" ht="31.5" customHeight="1">
      <c r="A15" s="218" t="s">
        <v>78</v>
      </c>
      <c r="B15" s="216">
        <f t="shared" si="1"/>
        <v>7650</v>
      </c>
      <c r="C15" s="221">
        <f t="shared" si="2"/>
        <v>0</v>
      </c>
      <c r="D15" s="275">
        <f t="shared" si="3"/>
        <v>8</v>
      </c>
      <c r="E15" s="219">
        <f>'速見郡～'!I21</f>
        <v>7000</v>
      </c>
      <c r="F15" s="221">
        <f>'速見郡～'!J21</f>
        <v>0</v>
      </c>
      <c r="G15" s="275">
        <v>7</v>
      </c>
      <c r="H15" s="219">
        <f>'速見郡～'!M21</f>
        <v>0</v>
      </c>
      <c r="I15" s="221">
        <f>'速見郡～'!N21</f>
        <v>0</v>
      </c>
      <c r="J15" s="275">
        <v>0</v>
      </c>
      <c r="K15" s="219">
        <f>'速見郡～'!Q21</f>
        <v>0</v>
      </c>
      <c r="L15" s="221">
        <f>'速見郡～'!R21</f>
        <v>0</v>
      </c>
      <c r="M15" s="275">
        <v>0</v>
      </c>
      <c r="N15" s="219">
        <f>'速見郡～'!U21</f>
        <v>650</v>
      </c>
      <c r="O15" s="221">
        <f>'速見郡～'!V21</f>
        <v>0</v>
      </c>
      <c r="P15" s="275">
        <v>1</v>
      </c>
      <c r="Q15" s="219">
        <f>'速見郡～'!Y21</f>
        <v>0</v>
      </c>
      <c r="R15" s="221">
        <f>'速見郡～'!Z21</f>
        <v>0</v>
      </c>
      <c r="S15" s="275">
        <v>0</v>
      </c>
      <c r="T15" s="219"/>
      <c r="U15" s="221"/>
      <c r="V15" s="217">
        <v>0</v>
      </c>
    </row>
    <row r="16" spans="1:22" s="137" customFormat="1" ht="31.5" customHeight="1">
      <c r="A16" s="218" t="s">
        <v>235</v>
      </c>
      <c r="B16" s="216">
        <f t="shared" si="1"/>
        <v>7490</v>
      </c>
      <c r="C16" s="221">
        <f t="shared" si="2"/>
        <v>0</v>
      </c>
      <c r="D16" s="275">
        <f t="shared" si="3"/>
        <v>13</v>
      </c>
      <c r="E16" s="219">
        <f>'速見郡～'!I31</f>
        <v>7350</v>
      </c>
      <c r="F16" s="221">
        <f>'速見郡～'!J31</f>
        <v>0</v>
      </c>
      <c r="G16" s="275">
        <v>10</v>
      </c>
      <c r="H16" s="219">
        <f>'速見郡～'!M31</f>
        <v>0</v>
      </c>
      <c r="I16" s="221">
        <f>'速見郡～'!N31</f>
        <v>0</v>
      </c>
      <c r="J16" s="275">
        <v>0</v>
      </c>
      <c r="K16" s="219">
        <f>'速見郡～'!Q31</f>
        <v>0</v>
      </c>
      <c r="L16" s="221">
        <f>'速見郡～'!R31</f>
        <v>0</v>
      </c>
      <c r="M16" s="275">
        <v>0</v>
      </c>
      <c r="N16" s="219">
        <f>'速見郡～'!U31</f>
        <v>140</v>
      </c>
      <c r="O16" s="221">
        <f>'速見郡～'!V31</f>
        <v>0</v>
      </c>
      <c r="P16" s="275">
        <v>3</v>
      </c>
      <c r="Q16" s="219">
        <f>'速見郡～'!Y31</f>
        <v>0</v>
      </c>
      <c r="R16" s="221">
        <f>'速見郡～'!Z31</f>
        <v>0</v>
      </c>
      <c r="S16" s="275">
        <v>0</v>
      </c>
      <c r="T16" s="219"/>
      <c r="U16" s="221"/>
      <c r="V16" s="217">
        <v>0</v>
      </c>
    </row>
    <row r="17" spans="1:22" s="137" customFormat="1" ht="31.5" customHeight="1">
      <c r="A17" s="218" t="s">
        <v>79</v>
      </c>
      <c r="B17" s="216">
        <f>SUM(E17,H17,K17,N17,Q17,T17)</f>
        <v>390</v>
      </c>
      <c r="C17" s="221">
        <f>SUM(F17,I17,L17,O17,R17,U17)</f>
        <v>0</v>
      </c>
      <c r="D17" s="275">
        <f t="shared" si="3"/>
        <v>1</v>
      </c>
      <c r="E17" s="219">
        <f>'速見郡～'!I36</f>
        <v>390</v>
      </c>
      <c r="F17" s="221">
        <f>'速見郡～'!J36</f>
        <v>0</v>
      </c>
      <c r="G17" s="276">
        <v>1</v>
      </c>
      <c r="H17" s="219">
        <f>'速見郡～'!M36</f>
        <v>0</v>
      </c>
      <c r="I17" s="221">
        <f>'速見郡～'!N36</f>
        <v>0</v>
      </c>
      <c r="J17" s="276">
        <v>0</v>
      </c>
      <c r="K17" s="219">
        <f>'速見郡～'!Q36</f>
        <v>0</v>
      </c>
      <c r="L17" s="221">
        <f>'速見郡～'!R36</f>
        <v>0</v>
      </c>
      <c r="M17" s="276">
        <v>0</v>
      </c>
      <c r="N17" s="219">
        <f>'速見郡～'!U36</f>
        <v>0</v>
      </c>
      <c r="O17" s="221">
        <f>'速見郡～'!V36</f>
        <v>0</v>
      </c>
      <c r="P17" s="276">
        <v>0</v>
      </c>
      <c r="Q17" s="219">
        <f>'速見郡～'!Y36</f>
        <v>0</v>
      </c>
      <c r="R17" s="221">
        <f>'速見郡～'!Z36</f>
        <v>0</v>
      </c>
      <c r="S17" s="276">
        <v>0</v>
      </c>
      <c r="T17" s="219"/>
      <c r="U17" s="221"/>
      <c r="V17" s="220">
        <v>0</v>
      </c>
    </row>
    <row r="18" spans="1:22" s="137" customFormat="1" ht="31.5" customHeight="1">
      <c r="A18" s="218" t="s">
        <v>80</v>
      </c>
      <c r="B18" s="216">
        <f t="shared" si="1"/>
        <v>12110</v>
      </c>
      <c r="C18" s="221">
        <f t="shared" si="2"/>
        <v>0</v>
      </c>
      <c r="D18" s="275">
        <f t="shared" si="3"/>
        <v>23</v>
      </c>
      <c r="E18" s="219">
        <f>'宇佐市～'!I16</f>
        <v>7460</v>
      </c>
      <c r="F18" s="221">
        <f>'宇佐市～'!J16</f>
        <v>0</v>
      </c>
      <c r="G18" s="276">
        <v>9</v>
      </c>
      <c r="H18" s="219">
        <f>'宇佐市～'!M16</f>
        <v>1000</v>
      </c>
      <c r="I18" s="221">
        <f>'宇佐市～'!N16</f>
        <v>0</v>
      </c>
      <c r="J18" s="276">
        <v>3</v>
      </c>
      <c r="K18" s="219">
        <f>'宇佐市～'!Q16</f>
        <v>1070</v>
      </c>
      <c r="L18" s="221">
        <f>'宇佐市～'!R16</f>
        <v>0</v>
      </c>
      <c r="M18" s="276">
        <v>5</v>
      </c>
      <c r="N18" s="219">
        <f>'宇佐市～'!U16</f>
        <v>2430</v>
      </c>
      <c r="O18" s="221">
        <f>'宇佐市～'!V16</f>
        <v>0</v>
      </c>
      <c r="P18" s="276">
        <v>4</v>
      </c>
      <c r="Q18" s="219">
        <f>'宇佐市～'!Y16</f>
        <v>150</v>
      </c>
      <c r="R18" s="221">
        <f>'宇佐市～'!Z16</f>
        <v>0</v>
      </c>
      <c r="S18" s="276">
        <v>2</v>
      </c>
      <c r="T18" s="219"/>
      <c r="U18" s="221"/>
      <c r="V18" s="220">
        <v>0</v>
      </c>
    </row>
    <row r="19" spans="1:22" s="137" customFormat="1" ht="31.5" customHeight="1">
      <c r="A19" s="218" t="s">
        <v>82</v>
      </c>
      <c r="B19" s="216">
        <f>SUM(E19,H19,K19,N19,Q19,T19)</f>
        <v>18860</v>
      </c>
      <c r="C19" s="221">
        <f>SUM(F19,I19,L19,O19,R19,U19)</f>
        <v>0</v>
      </c>
      <c r="D19" s="275">
        <f>SUM(G19,J19,M19,P19,S19,V19)</f>
        <v>29</v>
      </c>
      <c r="E19" s="219">
        <f>'宇佐市～'!I27</f>
        <v>8040</v>
      </c>
      <c r="F19" s="221">
        <f>'宇佐市～'!J27</f>
        <v>0</v>
      </c>
      <c r="G19" s="276">
        <v>11</v>
      </c>
      <c r="H19" s="219">
        <f>'宇佐市～'!M27</f>
        <v>4000</v>
      </c>
      <c r="I19" s="221">
        <f>'宇佐市～'!N27</f>
        <v>0</v>
      </c>
      <c r="J19" s="276">
        <v>6</v>
      </c>
      <c r="K19" s="219">
        <f>'宇佐市～'!Q27</f>
        <v>2700</v>
      </c>
      <c r="L19" s="221">
        <f>'宇佐市～'!R27</f>
        <v>0</v>
      </c>
      <c r="M19" s="276">
        <v>5</v>
      </c>
      <c r="N19" s="219">
        <f>'宇佐市～'!U27</f>
        <v>3880</v>
      </c>
      <c r="O19" s="221">
        <f>'宇佐市～'!V27</f>
        <v>0</v>
      </c>
      <c r="P19" s="276">
        <v>6</v>
      </c>
      <c r="Q19" s="219">
        <f>'宇佐市～'!Y27</f>
        <v>240</v>
      </c>
      <c r="R19" s="221">
        <f>'宇佐市～'!Z27</f>
        <v>0</v>
      </c>
      <c r="S19" s="276">
        <v>1</v>
      </c>
      <c r="T19" s="219"/>
      <c r="U19" s="221"/>
      <c r="V19" s="220">
        <v>0</v>
      </c>
    </row>
    <row r="20" spans="1:22" s="137" customFormat="1" ht="31.5" customHeight="1">
      <c r="A20" s="218" t="s">
        <v>81</v>
      </c>
      <c r="B20" s="216">
        <f t="shared" si="1"/>
        <v>6640</v>
      </c>
      <c r="C20" s="221">
        <f t="shared" si="2"/>
        <v>0</v>
      </c>
      <c r="D20" s="275">
        <f t="shared" si="3"/>
        <v>11</v>
      </c>
      <c r="E20" s="219">
        <f>'宇佐市～'!I36</f>
        <v>4370</v>
      </c>
      <c r="F20" s="221">
        <f>'宇佐市～'!J36</f>
        <v>0</v>
      </c>
      <c r="G20" s="276">
        <v>5</v>
      </c>
      <c r="H20" s="219">
        <f>'宇佐市～'!M36</f>
        <v>250</v>
      </c>
      <c r="I20" s="221">
        <f>'宇佐市～'!N36</f>
        <v>0</v>
      </c>
      <c r="J20" s="276">
        <v>1</v>
      </c>
      <c r="K20" s="219">
        <f>'宇佐市～'!Q36</f>
        <v>110</v>
      </c>
      <c r="L20" s="221">
        <f>'宇佐市～'!R36</f>
        <v>0</v>
      </c>
      <c r="M20" s="276">
        <v>1</v>
      </c>
      <c r="N20" s="219">
        <f>'宇佐市～'!U36</f>
        <v>1800</v>
      </c>
      <c r="O20" s="221">
        <f>'宇佐市～'!V36</f>
        <v>0</v>
      </c>
      <c r="P20" s="276">
        <v>3</v>
      </c>
      <c r="Q20" s="219">
        <f>'宇佐市～'!Y36</f>
        <v>110</v>
      </c>
      <c r="R20" s="221">
        <f>'宇佐市～'!Z30</f>
        <v>0</v>
      </c>
      <c r="S20" s="276">
        <v>1</v>
      </c>
      <c r="T20" s="219"/>
      <c r="U20" s="221"/>
      <c r="V20" s="220">
        <v>0</v>
      </c>
    </row>
    <row r="21" spans="1:22" s="137" customFormat="1" ht="31.5" customHeight="1">
      <c r="A21" s="218" t="s">
        <v>83</v>
      </c>
      <c r="B21" s="216">
        <f t="shared" si="1"/>
        <v>6540</v>
      </c>
      <c r="C21" s="221">
        <f t="shared" si="2"/>
        <v>0</v>
      </c>
      <c r="D21" s="275">
        <f t="shared" si="3"/>
        <v>7</v>
      </c>
      <c r="E21" s="219">
        <f>'日田市～'!I13</f>
        <v>6540</v>
      </c>
      <c r="F21" s="221">
        <f>'日田市～'!J13</f>
        <v>0</v>
      </c>
      <c r="G21" s="276">
        <v>7</v>
      </c>
      <c r="H21" s="219">
        <f>'日田市～'!M13</f>
        <v>0</v>
      </c>
      <c r="I21" s="221">
        <f>'日田市～'!N13</f>
        <v>0</v>
      </c>
      <c r="J21" s="276">
        <v>0</v>
      </c>
      <c r="K21" s="219">
        <f>'日田市～'!Q13</f>
        <v>0</v>
      </c>
      <c r="L21" s="221">
        <f>'日田市～'!R13</f>
        <v>0</v>
      </c>
      <c r="M21" s="276">
        <v>0</v>
      </c>
      <c r="N21" s="219">
        <f>'日田市～'!U13</f>
        <v>0</v>
      </c>
      <c r="O21" s="221">
        <f>'日田市～'!V13</f>
        <v>0</v>
      </c>
      <c r="P21" s="276">
        <v>0</v>
      </c>
      <c r="Q21" s="219">
        <f>'日田市～'!Y13</f>
        <v>0</v>
      </c>
      <c r="R21" s="221">
        <f>'日田市～'!Z13</f>
        <v>0</v>
      </c>
      <c r="S21" s="276">
        <v>0</v>
      </c>
      <c r="T21" s="219"/>
      <c r="U21" s="221"/>
      <c r="V21" s="220">
        <v>0</v>
      </c>
    </row>
    <row r="22" spans="1:22" s="137" customFormat="1" ht="31.5" customHeight="1">
      <c r="A22" s="218" t="s">
        <v>122</v>
      </c>
      <c r="B22" s="216">
        <f t="shared" si="1"/>
        <v>14190</v>
      </c>
      <c r="C22" s="221">
        <f t="shared" si="2"/>
        <v>0</v>
      </c>
      <c r="D22" s="275">
        <f t="shared" si="3"/>
        <v>13</v>
      </c>
      <c r="E22" s="219">
        <f>'日田市～'!I28</f>
        <v>2120</v>
      </c>
      <c r="F22" s="221">
        <f>'日田市～'!J28</f>
        <v>0</v>
      </c>
      <c r="G22" s="276">
        <v>8</v>
      </c>
      <c r="H22" s="219">
        <f>'日田市～'!M28</f>
        <v>640</v>
      </c>
      <c r="I22" s="221">
        <f>'日田市～'!N28</f>
        <v>0</v>
      </c>
      <c r="J22" s="276">
        <v>1</v>
      </c>
      <c r="K22" s="219">
        <f>'日田市～'!Q28</f>
        <v>310</v>
      </c>
      <c r="L22" s="221">
        <f>'日田市～'!R28</f>
        <v>0</v>
      </c>
      <c r="M22" s="276">
        <v>1</v>
      </c>
      <c r="N22" s="219">
        <f>'日田市～'!U28</f>
        <v>3170</v>
      </c>
      <c r="O22" s="221">
        <f>'日田市～'!V28</f>
        <v>0</v>
      </c>
      <c r="P22" s="276">
        <v>2</v>
      </c>
      <c r="Q22" s="219">
        <f>'日田市～'!Y28</f>
        <v>7950</v>
      </c>
      <c r="R22" s="221">
        <f>'日田市～'!Z28</f>
        <v>0</v>
      </c>
      <c r="S22" s="276">
        <v>1</v>
      </c>
      <c r="T22" s="219"/>
      <c r="U22" s="221"/>
      <c r="V22" s="220">
        <v>0</v>
      </c>
    </row>
    <row r="23" spans="1:22" s="137" customFormat="1" ht="31.5" customHeight="1">
      <c r="A23" s="218"/>
      <c r="B23" s="216"/>
      <c r="C23" s="221"/>
      <c r="D23" s="217"/>
      <c r="E23" s="219"/>
      <c r="F23" s="221"/>
      <c r="G23" s="220"/>
      <c r="H23" s="219"/>
      <c r="I23" s="221"/>
      <c r="J23" s="220"/>
      <c r="K23" s="219"/>
      <c r="L23" s="221"/>
      <c r="M23" s="220"/>
      <c r="N23" s="219"/>
      <c r="O23" s="221"/>
      <c r="P23" s="220"/>
      <c r="Q23" s="219"/>
      <c r="R23" s="221"/>
      <c r="S23" s="220"/>
      <c r="T23" s="219"/>
      <c r="U23" s="221"/>
      <c r="V23" s="220"/>
    </row>
    <row r="24" spans="1:22" s="137" customFormat="1" ht="31.5" customHeight="1" thickBot="1">
      <c r="A24" s="229"/>
      <c r="B24" s="230"/>
      <c r="C24" s="231"/>
      <c r="D24" s="232"/>
      <c r="E24" s="233"/>
      <c r="F24" s="231"/>
      <c r="G24" s="232"/>
      <c r="H24" s="233"/>
      <c r="I24" s="231"/>
      <c r="J24" s="232"/>
      <c r="K24" s="233"/>
      <c r="L24" s="231"/>
      <c r="M24" s="232"/>
      <c r="N24" s="233"/>
      <c r="O24" s="231"/>
      <c r="P24" s="232"/>
      <c r="Q24" s="233"/>
      <c r="R24" s="231"/>
      <c r="S24" s="232"/>
      <c r="T24" s="233"/>
      <c r="U24" s="231"/>
      <c r="V24" s="232"/>
    </row>
    <row r="25" spans="1:22" s="137" customFormat="1" ht="31.5" customHeight="1" thickTop="1" thickBot="1">
      <c r="A25" s="234" t="s">
        <v>321</v>
      </c>
      <c r="B25" s="235">
        <f>IF(SUM(E25,H25,K25,N25,Q25,T25)=0,"",SUM(E25,H25,K25,N25,Q25,T25))</f>
        <v>283910</v>
      </c>
      <c r="C25" s="236">
        <f t="shared" ref="C25:V25" si="4">SUM(C6:C24)</f>
        <v>0</v>
      </c>
      <c r="D25" s="222">
        <f t="shared" si="4"/>
        <v>315</v>
      </c>
      <c r="E25" s="235">
        <f t="shared" si="4"/>
        <v>204800</v>
      </c>
      <c r="F25" s="237">
        <f t="shared" si="4"/>
        <v>0</v>
      </c>
      <c r="G25" s="222">
        <f t="shared" si="4"/>
        <v>182</v>
      </c>
      <c r="H25" s="235">
        <f t="shared" si="4"/>
        <v>18600</v>
      </c>
      <c r="I25" s="237">
        <f t="shared" si="4"/>
        <v>0</v>
      </c>
      <c r="J25" s="222">
        <f t="shared" si="4"/>
        <v>34</v>
      </c>
      <c r="K25" s="235">
        <f t="shared" si="4"/>
        <v>13880</v>
      </c>
      <c r="L25" s="237">
        <f t="shared" si="4"/>
        <v>0</v>
      </c>
      <c r="M25" s="222">
        <f t="shared" si="4"/>
        <v>33</v>
      </c>
      <c r="N25" s="235">
        <f t="shared" si="4"/>
        <v>38180</v>
      </c>
      <c r="O25" s="237">
        <f t="shared" si="4"/>
        <v>0</v>
      </c>
      <c r="P25" s="222">
        <f t="shared" si="4"/>
        <v>60</v>
      </c>
      <c r="Q25" s="235">
        <f t="shared" si="4"/>
        <v>8450</v>
      </c>
      <c r="R25" s="237">
        <f t="shared" si="4"/>
        <v>0</v>
      </c>
      <c r="S25" s="222">
        <f t="shared" si="4"/>
        <v>5</v>
      </c>
      <c r="T25" s="235">
        <f t="shared" si="4"/>
        <v>0</v>
      </c>
      <c r="U25" s="237">
        <f t="shared" si="4"/>
        <v>0</v>
      </c>
      <c r="V25" s="222">
        <f t="shared" si="4"/>
        <v>1</v>
      </c>
    </row>
    <row r="26" spans="1:22" ht="15.95" customHeight="1">
      <c r="V26" s="75"/>
    </row>
    <row r="27" spans="1:22" ht="15.95" customHeight="1">
      <c r="V27" s="139" t="s">
        <v>701</v>
      </c>
    </row>
  </sheetData>
  <customSheetViews>
    <customSheetView guid="{684D358C-28C4-40BE-A0DA-CF571A586D60}" scale="80" showPageBreaks="1" zeroValues="0" fitToPage="1" printArea="1">
      <selection activeCell="A4" sqref="A4"/>
      <pageMargins left="0.59055118110236227" right="0.59055118110236227" top="0.59055118110236227" bottom="0.59055118110236227" header="0.51181102362204722" footer="0.51181102362204722"/>
      <printOptions horizontalCentered="1"/>
      <pageSetup paperSize="9" scale="61" orientation="landscape" r:id="rId1"/>
      <headerFooter alignWithMargins="0"/>
    </customSheetView>
    <customSheetView guid="{55CA6E80-D0BB-11D6-85CF-00022D49711A}" scale="80" showRuler="0">
      <selection sqref="A1:B1"/>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2"/>
      <headerFooter alignWithMargins="0"/>
    </customSheetView>
    <customSheetView guid="{18DDD12D-325D-4D2B-B8A9-D5D2BC90A9DF}" scale="80" showPageBreaks="1" showRuler="0">
      <selection activeCell="A2" sqref="A2:C2"/>
      <pageMargins left="0.59055118110236227" right="0.59055118110236227" top="0.59055118110236227" bottom="0.59055118110236227" header="0.51181102362204722" footer="0.51181102362204722"/>
      <printOptions horizontalCentered="1" verticalCentered="1"/>
      <pageSetup paperSize="9" scale="70" orientation="landscape" horizontalDpi="4294967292" verticalDpi="300" r:id="rId3"/>
      <headerFooter alignWithMargins="0"/>
    </customSheetView>
    <customSheetView guid="{D7BDEA0A-763C-40BA-9550-F192CA200234}" scale="80" showPageBreaks="1" showRuler="0">
      <pageMargins left="0.59055118110236227" right="0.59055118110236227" top="0.59055118110236227" bottom="0.59055118110236227" header="0.51181102362204722" footer="0.51181102362204722"/>
      <printOptions horizontalCentered="1" verticalCentered="1"/>
      <pageSetup paperSize="12" scale="80" orientation="landscape" horizontalDpi="4294967292" verticalDpi="300" r:id="rId4"/>
      <headerFooter alignWithMargins="0"/>
    </customSheetView>
    <customSheetView guid="{ABAC0882-926A-4F74-846F-C9A2F6D8D6B5}" scale="80" showRuler="0">
      <pane xSplit="2" ySplit="7" topLeftCell="C8" activePane="bottomRight" state="frozen"/>
      <selection pane="bottomRight"/>
      <pageMargins left="0.59055118110236227" right="0.59055118110236227" top="0.59055118110236227" bottom="0.57999999999999996" header="0.51181102362204722" footer="0.51181102362204722"/>
      <printOptions horizontalCentered="1" verticalCentered="1"/>
      <pageSetup paperSize="9" scale="65" orientation="landscape" horizontalDpi="4294967292" verticalDpi="300" r:id="rId5"/>
      <headerFooter alignWithMargins="0"/>
    </customSheetView>
  </customSheetViews>
  <mergeCells count="8">
    <mergeCell ref="A1:V1"/>
    <mergeCell ref="B4:D4"/>
    <mergeCell ref="T4:V4"/>
    <mergeCell ref="Q4:S4"/>
    <mergeCell ref="N4:P4"/>
    <mergeCell ref="K4:M4"/>
    <mergeCell ref="H4:J4"/>
    <mergeCell ref="E4:G4"/>
  </mergeCells>
  <phoneticPr fontId="6"/>
  <printOptions horizontalCentered="1" gridLinesSet="0"/>
  <pageMargins left="0.59055118110236227" right="0.59055118110236227" top="0.59055118110236227" bottom="0.59055118110236227" header="0.51181102362204722" footer="0.51181102362204722"/>
  <pageSetup paperSize="9" scale="68" orientation="landscape" r:id="rId6"/>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41"/>
  <sheetViews>
    <sheetView showGridLines="0" showZeros="0" tabSelected="1" zoomScale="90" zoomScaleNormal="90" workbookViewId="0">
      <selection sqref="A1:E1"/>
    </sheetView>
  </sheetViews>
  <sheetFormatPr defaultColWidth="9" defaultRowHeight="12"/>
  <cols>
    <col min="1" max="2" width="3.5" style="23" customWidth="1"/>
    <col min="3" max="3" width="11.625" style="24" customWidth="1"/>
    <col min="4" max="4" width="4.625" style="24" customWidth="1"/>
    <col min="5" max="6" width="8.625" style="25" customWidth="1"/>
    <col min="7" max="7" width="11.625" style="24" customWidth="1"/>
    <col min="8" max="8" width="4.625" style="24" customWidth="1"/>
    <col min="9" max="10" width="8.625" style="25" customWidth="1"/>
    <col min="11" max="11" width="11.625" style="24" customWidth="1"/>
    <col min="12" max="12" width="4.625" style="24" customWidth="1"/>
    <col min="13" max="14" width="8.625" style="25" customWidth="1"/>
    <col min="15" max="15" width="11.625" style="24" customWidth="1"/>
    <col min="16" max="16" width="4.625" style="24" customWidth="1"/>
    <col min="17" max="18" width="8.625" style="25" customWidth="1"/>
    <col min="19" max="19" width="11.625" style="24" customWidth="1"/>
    <col min="20" max="20" width="4.625" style="24" customWidth="1"/>
    <col min="21" max="22" width="8.625" style="25" customWidth="1"/>
    <col min="23" max="23" width="11.625" style="24" customWidth="1"/>
    <col min="24" max="24" width="4.625" style="24" customWidth="1"/>
    <col min="25" max="26" width="8.625" style="25" customWidth="1"/>
    <col min="27" max="27" width="9.75" style="24" customWidth="1"/>
    <col min="28" max="29" width="7.5" style="25" customWidth="1"/>
    <col min="30" max="16384" width="9" style="13"/>
  </cols>
  <sheetData>
    <row r="1" spans="1:29" s="149" customFormat="1" ht="13.5" customHeight="1">
      <c r="A1" s="452" t="s">
        <v>16</v>
      </c>
      <c r="B1" s="453"/>
      <c r="C1" s="453"/>
      <c r="D1" s="453"/>
      <c r="E1" s="453"/>
      <c r="F1" s="462" t="s">
        <v>17</v>
      </c>
      <c r="G1" s="463"/>
      <c r="H1" s="464"/>
      <c r="I1" s="456" t="s">
        <v>18</v>
      </c>
      <c r="J1" s="456"/>
      <c r="K1" s="347" t="s">
        <v>0</v>
      </c>
      <c r="L1" s="462" t="s">
        <v>19</v>
      </c>
      <c r="M1" s="463"/>
      <c r="N1" s="463"/>
      <c r="O1" s="464"/>
      <c r="P1" s="462" t="s">
        <v>20</v>
      </c>
      <c r="Q1" s="463"/>
      <c r="R1" s="463"/>
      <c r="S1" s="464"/>
      <c r="T1" s="462" t="s">
        <v>21</v>
      </c>
      <c r="U1" s="463"/>
      <c r="V1" s="464"/>
      <c r="W1" s="456" t="s">
        <v>22</v>
      </c>
      <c r="X1" s="456"/>
      <c r="Y1" s="456"/>
      <c r="Z1" s="203" t="s">
        <v>23</v>
      </c>
      <c r="AC1" s="209"/>
    </row>
    <row r="2" spans="1:29" s="7" customFormat="1" ht="24.95" customHeight="1">
      <c r="A2" s="454"/>
      <c r="B2" s="455"/>
      <c r="C2" s="455"/>
      <c r="D2" s="455"/>
      <c r="E2" s="455"/>
      <c r="F2" s="459">
        <f>SUM('大分市:日経新聞 '!I2)</f>
        <v>0</v>
      </c>
      <c r="G2" s="460"/>
      <c r="H2" s="461"/>
      <c r="I2" s="457">
        <f>SUM(G38)</f>
        <v>0</v>
      </c>
      <c r="J2" s="458"/>
      <c r="K2" s="346"/>
      <c r="L2" s="457"/>
      <c r="M2" s="468"/>
      <c r="N2" s="468"/>
      <c r="O2" s="458"/>
      <c r="P2" s="457"/>
      <c r="Q2" s="468"/>
      <c r="R2" s="468"/>
      <c r="S2" s="458"/>
      <c r="T2" s="457"/>
      <c r="U2" s="468"/>
      <c r="V2" s="458"/>
      <c r="W2" s="473"/>
      <c r="X2" s="473"/>
      <c r="Y2" s="473"/>
      <c r="Z2" s="280"/>
      <c r="AA2" s="211"/>
      <c r="AB2" s="211"/>
      <c r="AC2" s="210"/>
    </row>
    <row r="3" spans="1:29" s="7" customFormat="1" ht="12" customHeight="1">
      <c r="A3" s="8"/>
      <c r="B3" s="8"/>
      <c r="C3" s="9"/>
      <c r="D3" s="9"/>
      <c r="E3" s="10"/>
      <c r="F3" s="10"/>
      <c r="G3" s="11"/>
      <c r="H3" s="11"/>
      <c r="I3" s="12"/>
      <c r="J3" s="12"/>
      <c r="K3" s="11"/>
      <c r="L3" s="11"/>
      <c r="M3" s="12"/>
      <c r="N3" s="12"/>
      <c r="O3" s="11"/>
      <c r="P3" s="11"/>
      <c r="Q3" s="12"/>
      <c r="R3" s="12"/>
      <c r="S3" s="11"/>
      <c r="T3" s="11"/>
      <c r="U3" s="12"/>
      <c r="V3" s="12"/>
      <c r="W3" s="11"/>
      <c r="X3" s="11"/>
      <c r="Y3" s="12"/>
      <c r="Z3" s="12"/>
      <c r="AA3" s="11"/>
      <c r="AB3" s="12"/>
      <c r="AC3" s="12"/>
    </row>
    <row r="4" spans="1:29" ht="21" customHeight="1">
      <c r="A4" s="422" t="s">
        <v>249</v>
      </c>
      <c r="B4" s="423"/>
      <c r="C4" s="437" t="s">
        <v>84</v>
      </c>
      <c r="D4" s="438"/>
      <c r="E4" s="439"/>
      <c r="F4" s="439"/>
      <c r="G4" s="439"/>
      <c r="H4" s="439"/>
      <c r="I4" s="439"/>
      <c r="J4" s="439"/>
      <c r="K4" s="439"/>
      <c r="L4" s="439"/>
      <c r="M4" s="439"/>
      <c r="N4" s="439"/>
      <c r="O4" s="439" t="s">
        <v>85</v>
      </c>
      <c r="P4" s="439"/>
      <c r="Q4" s="439"/>
      <c r="R4" s="439"/>
      <c r="S4" s="439" t="s">
        <v>86</v>
      </c>
      <c r="T4" s="439"/>
      <c r="U4" s="439"/>
      <c r="V4" s="439"/>
      <c r="W4" s="439" t="s">
        <v>87</v>
      </c>
      <c r="X4" s="439"/>
      <c r="Y4" s="439"/>
      <c r="Z4" s="467"/>
      <c r="AA4" s="13"/>
      <c r="AB4" s="13"/>
      <c r="AC4" s="13"/>
    </row>
    <row r="5" spans="1:29" s="6" customFormat="1" ht="21" customHeight="1">
      <c r="A5" s="424"/>
      <c r="B5" s="425"/>
      <c r="C5" s="449" t="s">
        <v>525</v>
      </c>
      <c r="D5" s="450"/>
      <c r="E5" s="69" t="s">
        <v>117</v>
      </c>
      <c r="F5" s="70" t="s">
        <v>118</v>
      </c>
      <c r="G5" s="451" t="s">
        <v>525</v>
      </c>
      <c r="H5" s="450"/>
      <c r="I5" s="67" t="s">
        <v>117</v>
      </c>
      <c r="J5" s="68" t="s">
        <v>118</v>
      </c>
      <c r="K5" s="449" t="s">
        <v>525</v>
      </c>
      <c r="L5" s="450"/>
      <c r="M5" s="69" t="s">
        <v>117</v>
      </c>
      <c r="N5" s="145" t="s">
        <v>118</v>
      </c>
      <c r="O5" s="469" t="s">
        <v>525</v>
      </c>
      <c r="P5" s="450"/>
      <c r="Q5" s="67" t="s">
        <v>117</v>
      </c>
      <c r="R5" s="145" t="s">
        <v>118</v>
      </c>
      <c r="S5" s="469" t="s">
        <v>525</v>
      </c>
      <c r="T5" s="450"/>
      <c r="U5" s="67" t="s">
        <v>117</v>
      </c>
      <c r="V5" s="145" t="s">
        <v>118</v>
      </c>
      <c r="W5" s="469" t="s">
        <v>525</v>
      </c>
      <c r="X5" s="450"/>
      <c r="Y5" s="67" t="s">
        <v>117</v>
      </c>
      <c r="Z5" s="68" t="s">
        <v>118</v>
      </c>
    </row>
    <row r="6" spans="1:29" ht="21" customHeight="1">
      <c r="A6" s="424"/>
      <c r="B6" s="425"/>
      <c r="C6" s="48" t="s">
        <v>304</v>
      </c>
      <c r="D6" s="186" t="s">
        <v>495</v>
      </c>
      <c r="E6" s="4">
        <v>1530</v>
      </c>
      <c r="F6" s="118"/>
      <c r="G6" s="186" t="s">
        <v>355</v>
      </c>
      <c r="H6" s="186" t="s">
        <v>501</v>
      </c>
      <c r="I6" s="239">
        <v>1880</v>
      </c>
      <c r="J6" s="115"/>
      <c r="K6" s="48" t="s">
        <v>307</v>
      </c>
      <c r="L6" s="186" t="s">
        <v>595</v>
      </c>
      <c r="M6" s="4">
        <v>2210</v>
      </c>
      <c r="N6" s="297"/>
      <c r="O6" s="186" t="s">
        <v>368</v>
      </c>
      <c r="P6" s="186" t="s">
        <v>495</v>
      </c>
      <c r="Q6" s="356">
        <v>1850</v>
      </c>
      <c r="R6" s="146"/>
      <c r="S6" s="186" t="s">
        <v>560</v>
      </c>
      <c r="T6" s="186" t="s">
        <v>499</v>
      </c>
      <c r="U6" s="4">
        <v>1480</v>
      </c>
      <c r="V6" s="190"/>
      <c r="W6" s="189" t="s">
        <v>8</v>
      </c>
      <c r="X6" s="186"/>
      <c r="Y6" s="4">
        <v>1300</v>
      </c>
      <c r="Z6" s="115"/>
      <c r="AA6" s="13"/>
      <c r="AB6" s="13"/>
      <c r="AC6" s="13"/>
    </row>
    <row r="7" spans="1:29" ht="21" customHeight="1">
      <c r="A7" s="424"/>
      <c r="B7" s="425"/>
      <c r="C7" s="48" t="s">
        <v>334</v>
      </c>
      <c r="D7" s="186" t="s">
        <v>495</v>
      </c>
      <c r="E7" s="4">
        <v>1490</v>
      </c>
      <c r="F7" s="118"/>
      <c r="G7" s="186" t="s">
        <v>356</v>
      </c>
      <c r="H7" s="186" t="s">
        <v>501</v>
      </c>
      <c r="I7" s="4">
        <v>1280</v>
      </c>
      <c r="J7" s="115"/>
      <c r="K7" s="48" t="s">
        <v>308</v>
      </c>
      <c r="L7" s="186" t="s">
        <v>595</v>
      </c>
      <c r="M7" s="4">
        <v>700</v>
      </c>
      <c r="N7" s="297"/>
      <c r="O7" s="17" t="s">
        <v>255</v>
      </c>
      <c r="P7" s="186" t="s">
        <v>715</v>
      </c>
      <c r="Q7" s="356">
        <v>1190</v>
      </c>
      <c r="R7" s="146"/>
      <c r="S7" s="186" t="s">
        <v>566</v>
      </c>
      <c r="T7" s="186" t="s">
        <v>499</v>
      </c>
      <c r="U7" s="4">
        <v>270</v>
      </c>
      <c r="V7" s="190"/>
      <c r="W7" s="189" t="s">
        <v>10</v>
      </c>
      <c r="X7" s="186"/>
      <c r="Y7" s="4">
        <v>330</v>
      </c>
      <c r="Z7" s="115"/>
      <c r="AA7" s="13"/>
      <c r="AB7" s="13"/>
      <c r="AC7" s="13"/>
    </row>
    <row r="8" spans="1:29" ht="21" customHeight="1">
      <c r="A8" s="424"/>
      <c r="B8" s="425"/>
      <c r="C8" s="48" t="s">
        <v>335</v>
      </c>
      <c r="D8" s="186" t="s">
        <v>495</v>
      </c>
      <c r="E8" s="4">
        <v>1570</v>
      </c>
      <c r="F8" s="118"/>
      <c r="G8" s="186" t="s">
        <v>357</v>
      </c>
      <c r="H8" s="186" t="s">
        <v>501</v>
      </c>
      <c r="I8" s="4">
        <v>2630</v>
      </c>
      <c r="J8" s="115"/>
      <c r="K8" s="48" t="s">
        <v>309</v>
      </c>
      <c r="L8" s="186" t="s">
        <v>595</v>
      </c>
      <c r="M8" s="45">
        <v>660</v>
      </c>
      <c r="N8" s="297"/>
      <c r="O8" s="186" t="s">
        <v>295</v>
      </c>
      <c r="P8" s="186" t="s">
        <v>715</v>
      </c>
      <c r="Q8" s="356">
        <v>1020</v>
      </c>
      <c r="R8" s="146"/>
      <c r="S8" s="186" t="s">
        <v>342</v>
      </c>
      <c r="T8" s="186" t="s">
        <v>499</v>
      </c>
      <c r="U8" s="4">
        <v>640</v>
      </c>
      <c r="V8" s="190"/>
      <c r="W8" s="189" t="s">
        <v>11</v>
      </c>
      <c r="X8" s="186"/>
      <c r="Y8" s="4">
        <v>310</v>
      </c>
      <c r="Z8" s="115"/>
      <c r="AA8" s="13"/>
      <c r="AB8" s="13"/>
      <c r="AC8" s="13"/>
    </row>
    <row r="9" spans="1:29" ht="21" customHeight="1">
      <c r="A9" s="424"/>
      <c r="B9" s="425"/>
      <c r="C9" s="48" t="s">
        <v>543</v>
      </c>
      <c r="D9" s="186" t="s">
        <v>501</v>
      </c>
      <c r="E9" s="4">
        <v>720</v>
      </c>
      <c r="F9" s="118"/>
      <c r="G9" s="186" t="s">
        <v>358</v>
      </c>
      <c r="H9" s="186" t="s">
        <v>518</v>
      </c>
      <c r="I9" s="4">
        <v>1540</v>
      </c>
      <c r="J9" s="115"/>
      <c r="K9" s="48" t="s">
        <v>310</v>
      </c>
      <c r="L9" s="186" t="s">
        <v>596</v>
      </c>
      <c r="M9" s="45">
        <v>1970</v>
      </c>
      <c r="N9" s="297"/>
      <c r="O9" s="186" t="s">
        <v>367</v>
      </c>
      <c r="P9" s="186" t="s">
        <v>495</v>
      </c>
      <c r="Q9" s="356">
        <v>600</v>
      </c>
      <c r="R9" s="146"/>
      <c r="S9" s="186" t="s">
        <v>286</v>
      </c>
      <c r="T9" s="186" t="s">
        <v>499</v>
      </c>
      <c r="U9" s="4">
        <v>250</v>
      </c>
      <c r="V9" s="190"/>
      <c r="W9" s="189" t="s">
        <v>287</v>
      </c>
      <c r="X9" s="186"/>
      <c r="Y9" s="4">
        <v>260</v>
      </c>
      <c r="Z9" s="115"/>
      <c r="AA9" s="13"/>
      <c r="AB9" s="13"/>
      <c r="AC9" s="13"/>
    </row>
    <row r="10" spans="1:29" ht="21" customHeight="1">
      <c r="A10" s="424"/>
      <c r="B10" s="425"/>
      <c r="C10" s="48" t="s">
        <v>536</v>
      </c>
      <c r="D10" s="186" t="s">
        <v>501</v>
      </c>
      <c r="E10" s="4">
        <v>650</v>
      </c>
      <c r="F10" s="118"/>
      <c r="G10" s="186" t="s">
        <v>359</v>
      </c>
      <c r="H10" s="186" t="s">
        <v>502</v>
      </c>
      <c r="I10" s="4">
        <v>2090</v>
      </c>
      <c r="J10" s="115"/>
      <c r="K10" s="48" t="s">
        <v>311</v>
      </c>
      <c r="L10" s="186" t="s">
        <v>596</v>
      </c>
      <c r="M10" s="45">
        <v>3140</v>
      </c>
      <c r="N10" s="297"/>
      <c r="O10" s="17" t="s">
        <v>290</v>
      </c>
      <c r="P10" s="186" t="s">
        <v>497</v>
      </c>
      <c r="Q10" s="4">
        <v>670</v>
      </c>
      <c r="R10" s="146"/>
      <c r="S10" s="186" t="s">
        <v>371</v>
      </c>
      <c r="T10" s="186" t="s">
        <v>499</v>
      </c>
      <c r="U10" s="4">
        <v>1050</v>
      </c>
      <c r="V10" s="190"/>
      <c r="W10" s="189" t="s">
        <v>1</v>
      </c>
      <c r="X10" s="186"/>
      <c r="Y10" s="4">
        <v>600</v>
      </c>
      <c r="Z10" s="115"/>
      <c r="AA10" s="13"/>
      <c r="AB10" s="13"/>
      <c r="AC10" s="13"/>
    </row>
    <row r="11" spans="1:29" ht="21" customHeight="1">
      <c r="A11" s="424"/>
      <c r="B11" s="425"/>
      <c r="C11" s="48" t="s">
        <v>336</v>
      </c>
      <c r="D11" s="186" t="s">
        <v>501</v>
      </c>
      <c r="E11" s="4">
        <v>1000</v>
      </c>
      <c r="F11" s="118"/>
      <c r="G11" s="186" t="s">
        <v>360</v>
      </c>
      <c r="H11" s="186" t="s">
        <v>501</v>
      </c>
      <c r="I11" s="4">
        <v>2330</v>
      </c>
      <c r="J11" s="115"/>
      <c r="K11" s="48" t="s">
        <v>312</v>
      </c>
      <c r="L11" s="186" t="s">
        <v>596</v>
      </c>
      <c r="M11" s="45">
        <v>3240</v>
      </c>
      <c r="N11" s="297"/>
      <c r="O11" s="243" t="s">
        <v>279</v>
      </c>
      <c r="P11" s="242" t="s">
        <v>497</v>
      </c>
      <c r="Q11" s="22">
        <v>1510</v>
      </c>
      <c r="R11" s="282"/>
      <c r="S11" s="242" t="s">
        <v>561</v>
      </c>
      <c r="T11" s="242" t="s">
        <v>499</v>
      </c>
      <c r="U11" s="22">
        <v>200</v>
      </c>
      <c r="V11" s="284"/>
      <c r="W11" s="189" t="s">
        <v>208</v>
      </c>
      <c r="X11" s="186"/>
      <c r="Y11" s="4">
        <v>410</v>
      </c>
      <c r="Z11" s="115"/>
      <c r="AA11" s="13"/>
      <c r="AB11" s="13"/>
      <c r="AC11" s="13"/>
    </row>
    <row r="12" spans="1:29" ht="21" customHeight="1">
      <c r="A12" s="424"/>
      <c r="B12" s="425"/>
      <c r="C12" s="48" t="s">
        <v>337</v>
      </c>
      <c r="D12" s="186" t="s">
        <v>501</v>
      </c>
      <c r="E12" s="4">
        <v>1960</v>
      </c>
      <c r="F12" s="118"/>
      <c r="G12" s="186" t="s">
        <v>361</v>
      </c>
      <c r="H12" s="186" t="s">
        <v>501</v>
      </c>
      <c r="I12" s="4">
        <v>1140</v>
      </c>
      <c r="J12" s="115"/>
      <c r="K12" s="48" t="s">
        <v>313</v>
      </c>
      <c r="L12" s="186" t="s">
        <v>596</v>
      </c>
      <c r="M12" s="45">
        <v>2930</v>
      </c>
      <c r="N12" s="297"/>
      <c r="O12" s="197" t="s">
        <v>27</v>
      </c>
      <c r="P12" s="197"/>
      <c r="Q12" s="76">
        <v>400</v>
      </c>
      <c r="R12" s="283"/>
      <c r="S12" s="21" t="s">
        <v>551</v>
      </c>
      <c r="T12" s="197" t="s">
        <v>713</v>
      </c>
      <c r="U12" s="239">
        <v>320</v>
      </c>
      <c r="V12" s="285"/>
      <c r="W12" s="189" t="s">
        <v>563</v>
      </c>
      <c r="X12" s="186"/>
      <c r="Y12" s="4">
        <v>850</v>
      </c>
      <c r="Z12" s="115"/>
      <c r="AA12" s="13"/>
      <c r="AB12" s="13"/>
      <c r="AC12" s="13"/>
    </row>
    <row r="13" spans="1:29" ht="21" customHeight="1">
      <c r="A13" s="424"/>
      <c r="B13" s="425"/>
      <c r="C13" s="48" t="s">
        <v>338</v>
      </c>
      <c r="D13" s="186" t="s">
        <v>501</v>
      </c>
      <c r="E13" s="4">
        <v>1700</v>
      </c>
      <c r="F13" s="118"/>
      <c r="G13" s="186" t="s">
        <v>362</v>
      </c>
      <c r="H13" s="186" t="s">
        <v>518</v>
      </c>
      <c r="I13" s="4">
        <v>1570</v>
      </c>
      <c r="J13" s="115"/>
      <c r="K13" s="48" t="s">
        <v>314</v>
      </c>
      <c r="L13" s="186" t="s">
        <v>596</v>
      </c>
      <c r="M13" s="45">
        <v>2300</v>
      </c>
      <c r="N13" s="297"/>
      <c r="O13" s="198" t="s">
        <v>369</v>
      </c>
      <c r="P13" s="186" t="s">
        <v>497</v>
      </c>
      <c r="Q13" s="45">
        <v>530</v>
      </c>
      <c r="R13" s="146"/>
      <c r="S13" s="17" t="s">
        <v>369</v>
      </c>
      <c r="T13" s="186" t="s">
        <v>500</v>
      </c>
      <c r="U13" s="4">
        <v>290</v>
      </c>
      <c r="V13" s="190"/>
      <c r="W13" s="189" t="s">
        <v>209</v>
      </c>
      <c r="X13" s="186"/>
      <c r="Y13" s="4">
        <v>520</v>
      </c>
      <c r="Z13" s="115"/>
      <c r="AA13" s="13"/>
      <c r="AB13" s="13"/>
      <c r="AC13" s="13"/>
    </row>
    <row r="14" spans="1:29" ht="21" customHeight="1">
      <c r="A14" s="424"/>
      <c r="B14" s="425"/>
      <c r="C14" s="48" t="s">
        <v>242</v>
      </c>
      <c r="D14" s="186"/>
      <c r="E14" s="4">
        <v>400</v>
      </c>
      <c r="F14" s="118"/>
      <c r="G14" s="186" t="s">
        <v>363</v>
      </c>
      <c r="H14" s="186" t="s">
        <v>518</v>
      </c>
      <c r="I14" s="353">
        <v>1640</v>
      </c>
      <c r="J14" s="115"/>
      <c r="K14" s="48" t="s">
        <v>315</v>
      </c>
      <c r="L14" s="186" t="s">
        <v>597</v>
      </c>
      <c r="M14" s="45">
        <v>1010</v>
      </c>
      <c r="N14" s="297"/>
      <c r="O14" s="198" t="s">
        <v>28</v>
      </c>
      <c r="P14" s="186"/>
      <c r="Q14" s="45">
        <v>250</v>
      </c>
      <c r="R14" s="146"/>
      <c r="S14" s="17" t="s">
        <v>372</v>
      </c>
      <c r="T14" s="186" t="s">
        <v>500</v>
      </c>
      <c r="U14" s="4">
        <v>620</v>
      </c>
      <c r="V14" s="190"/>
      <c r="W14" s="189" t="s">
        <v>9</v>
      </c>
      <c r="X14" s="186"/>
      <c r="Y14" s="4">
        <v>200</v>
      </c>
      <c r="Z14" s="115"/>
      <c r="AA14" s="13"/>
      <c r="AB14" s="13"/>
      <c r="AC14" s="13"/>
    </row>
    <row r="15" spans="1:29" ht="21" customHeight="1">
      <c r="A15" s="424"/>
      <c r="B15" s="425"/>
      <c r="C15" s="48" t="s">
        <v>339</v>
      </c>
      <c r="D15" s="186" t="s">
        <v>501</v>
      </c>
      <c r="E15" s="4">
        <v>2530</v>
      </c>
      <c r="F15" s="118"/>
      <c r="G15" s="186" t="s">
        <v>364</v>
      </c>
      <c r="H15" s="186" t="s">
        <v>519</v>
      </c>
      <c r="I15" s="4">
        <v>1020</v>
      </c>
      <c r="J15" s="115"/>
      <c r="K15" s="48" t="s">
        <v>316</v>
      </c>
      <c r="L15" s="186" t="s">
        <v>595</v>
      </c>
      <c r="M15" s="45">
        <v>810</v>
      </c>
      <c r="N15" s="297"/>
      <c r="O15" s="186" t="s">
        <v>370</v>
      </c>
      <c r="P15" s="186" t="s">
        <v>497</v>
      </c>
      <c r="Q15" s="45">
        <v>300</v>
      </c>
      <c r="R15" s="146"/>
      <c r="S15" s="17" t="s">
        <v>373</v>
      </c>
      <c r="T15" s="186" t="s">
        <v>499</v>
      </c>
      <c r="U15" s="4">
        <v>720</v>
      </c>
      <c r="V15" s="190"/>
      <c r="W15" s="189" t="s">
        <v>290</v>
      </c>
      <c r="X15" s="263"/>
      <c r="Y15" s="208">
        <v>300</v>
      </c>
      <c r="Z15" s="115"/>
      <c r="AA15" s="13"/>
      <c r="AB15" s="13"/>
      <c r="AC15" s="13"/>
    </row>
    <row r="16" spans="1:29" ht="21" customHeight="1">
      <c r="A16" s="424"/>
      <c r="B16" s="425"/>
      <c r="C16" s="48" t="s">
        <v>340</v>
      </c>
      <c r="D16" s="186" t="s">
        <v>501</v>
      </c>
      <c r="E16" s="183">
        <v>1570</v>
      </c>
      <c r="F16" s="118"/>
      <c r="G16" s="186" t="s">
        <v>365</v>
      </c>
      <c r="H16" s="186" t="s">
        <v>505</v>
      </c>
      <c r="I16" s="4">
        <v>1100</v>
      </c>
      <c r="J16" s="115"/>
      <c r="K16" s="48" t="s">
        <v>317</v>
      </c>
      <c r="L16" s="186" t="s">
        <v>595</v>
      </c>
      <c r="M16" s="45">
        <v>2730</v>
      </c>
      <c r="N16" s="297"/>
      <c r="O16" s="308" t="s">
        <v>585</v>
      </c>
      <c r="P16" s="354"/>
      <c r="Q16" s="4"/>
      <c r="R16" s="146"/>
      <c r="S16" s="17"/>
      <c r="T16" s="186"/>
      <c r="U16" s="4"/>
      <c r="V16" s="190"/>
      <c r="W16" s="243" t="s">
        <v>5</v>
      </c>
      <c r="X16" s="242"/>
      <c r="Y16" s="22">
        <v>1200</v>
      </c>
      <c r="Z16" s="240"/>
      <c r="AA16" s="13"/>
      <c r="AB16" s="13"/>
      <c r="AC16" s="13"/>
    </row>
    <row r="17" spans="1:29" ht="21" customHeight="1">
      <c r="A17" s="424"/>
      <c r="B17" s="425"/>
      <c r="C17" s="48" t="s">
        <v>341</v>
      </c>
      <c r="D17" s="186" t="s">
        <v>501</v>
      </c>
      <c r="E17" s="4">
        <v>1060</v>
      </c>
      <c r="F17" s="118"/>
      <c r="G17" s="263" t="s">
        <v>366</v>
      </c>
      <c r="H17" s="263" t="s">
        <v>504</v>
      </c>
      <c r="I17" s="4">
        <v>750</v>
      </c>
      <c r="J17" s="115"/>
      <c r="K17" s="48" t="s">
        <v>318</v>
      </c>
      <c r="L17" s="186" t="s">
        <v>598</v>
      </c>
      <c r="M17" s="45">
        <v>1140</v>
      </c>
      <c r="N17" s="297"/>
      <c r="O17" s="308" t="s">
        <v>586</v>
      </c>
      <c r="P17" s="309"/>
      <c r="Q17" s="4"/>
      <c r="R17" s="146"/>
      <c r="S17" s="17"/>
      <c r="T17" s="186"/>
      <c r="U17" s="4"/>
      <c r="V17" s="190"/>
      <c r="W17" s="244" t="s">
        <v>6</v>
      </c>
      <c r="X17" s="202"/>
      <c r="Y17" s="52">
        <v>1200</v>
      </c>
      <c r="Z17" s="125"/>
      <c r="AA17" s="13"/>
      <c r="AB17" s="13"/>
      <c r="AC17" s="13"/>
    </row>
    <row r="18" spans="1:29" ht="21" customHeight="1">
      <c r="A18" s="424"/>
      <c r="B18" s="425"/>
      <c r="C18" s="48" t="s">
        <v>342</v>
      </c>
      <c r="D18" s="186" t="s">
        <v>497</v>
      </c>
      <c r="E18" s="4">
        <v>1490</v>
      </c>
      <c r="F18" s="118"/>
      <c r="G18" s="188"/>
      <c r="H18" s="188"/>
      <c r="I18" s="54"/>
      <c r="J18" s="240"/>
      <c r="K18" s="48" t="s">
        <v>319</v>
      </c>
      <c r="L18" s="186" t="s">
        <v>598</v>
      </c>
      <c r="M18" s="45">
        <v>1670</v>
      </c>
      <c r="N18" s="297"/>
      <c r="O18" s="17"/>
      <c r="P18" s="186"/>
      <c r="Q18" s="4"/>
      <c r="R18" s="146"/>
      <c r="S18" s="17"/>
      <c r="T18" s="186"/>
      <c r="U18" s="4"/>
      <c r="V18" s="190"/>
      <c r="W18" s="245" t="s">
        <v>7</v>
      </c>
      <c r="X18" s="197"/>
      <c r="Y18" s="239">
        <v>2140</v>
      </c>
      <c r="Z18" s="115"/>
      <c r="AA18" s="13"/>
      <c r="AB18" s="13"/>
      <c r="AC18" s="13"/>
    </row>
    <row r="19" spans="1:29" ht="21" customHeight="1">
      <c r="A19" s="424"/>
      <c r="B19" s="425"/>
      <c r="C19" s="48" t="s">
        <v>343</v>
      </c>
      <c r="D19" s="186" t="s">
        <v>497</v>
      </c>
      <c r="E19" s="4">
        <v>980</v>
      </c>
      <c r="F19" s="118"/>
      <c r="G19" s="440" t="s">
        <v>250</v>
      </c>
      <c r="H19" s="440"/>
      <c r="I19" s="440"/>
      <c r="J19" s="441"/>
      <c r="K19" s="48" t="s">
        <v>320</v>
      </c>
      <c r="L19" s="186" t="s">
        <v>598</v>
      </c>
      <c r="M19" s="45">
        <v>780</v>
      </c>
      <c r="N19" s="297"/>
      <c r="O19" s="187"/>
      <c r="P19" s="262"/>
      <c r="Q19" s="4"/>
      <c r="R19" s="146"/>
      <c r="S19" s="17"/>
      <c r="T19" s="186"/>
      <c r="U19" s="4"/>
      <c r="V19" s="190"/>
      <c r="W19" s="189" t="s">
        <v>28</v>
      </c>
      <c r="X19" s="186"/>
      <c r="Y19" s="4">
        <v>750</v>
      </c>
      <c r="Z19" s="115"/>
      <c r="AA19" s="13"/>
      <c r="AB19" s="13"/>
      <c r="AC19" s="13"/>
    </row>
    <row r="20" spans="1:29" ht="21" customHeight="1">
      <c r="A20" s="424"/>
      <c r="B20" s="425"/>
      <c r="C20" s="48" t="s">
        <v>344</v>
      </c>
      <c r="D20" s="186" t="s">
        <v>495</v>
      </c>
      <c r="E20" s="4">
        <v>1370</v>
      </c>
      <c r="F20" s="118"/>
      <c r="G20" s="197" t="s">
        <v>305</v>
      </c>
      <c r="H20" s="197" t="s">
        <v>496</v>
      </c>
      <c r="I20" s="247">
        <v>1040</v>
      </c>
      <c r="J20" s="238"/>
      <c r="K20" s="48"/>
      <c r="L20" s="186"/>
      <c r="M20" s="45"/>
      <c r="N20" s="146"/>
      <c r="O20" s="187"/>
      <c r="P20" s="262"/>
      <c r="Q20" s="15"/>
      <c r="R20" s="146"/>
      <c r="S20" s="17"/>
      <c r="T20" s="186"/>
      <c r="U20" s="4"/>
      <c r="V20" s="190"/>
      <c r="W20" s="189" t="s">
        <v>29</v>
      </c>
      <c r="X20" s="186"/>
      <c r="Y20" s="4">
        <v>420</v>
      </c>
      <c r="Z20" s="115"/>
      <c r="AA20" s="13"/>
      <c r="AB20" s="13"/>
      <c r="AC20" s="13"/>
    </row>
    <row r="21" spans="1:29" ht="21" customHeight="1">
      <c r="A21" s="424"/>
      <c r="B21" s="425"/>
      <c r="C21" s="48" t="s">
        <v>345</v>
      </c>
      <c r="D21" s="262" t="s">
        <v>497</v>
      </c>
      <c r="E21" s="4">
        <v>850</v>
      </c>
      <c r="F21" s="118"/>
      <c r="G21" s="186" t="s">
        <v>329</v>
      </c>
      <c r="H21" s="186" t="s">
        <v>496</v>
      </c>
      <c r="I21" s="45">
        <v>1100</v>
      </c>
      <c r="J21" s="238"/>
      <c r="K21" s="48"/>
      <c r="L21" s="186"/>
      <c r="M21" s="45"/>
      <c r="N21" s="146"/>
      <c r="O21" s="187"/>
      <c r="P21" s="262"/>
      <c r="Q21" s="15"/>
      <c r="R21" s="146"/>
      <c r="S21" s="17"/>
      <c r="T21" s="186"/>
      <c r="U21" s="4"/>
      <c r="V21" s="190"/>
      <c r="W21" s="189" t="s">
        <v>30</v>
      </c>
      <c r="X21" s="186"/>
      <c r="Y21" s="4">
        <v>770</v>
      </c>
      <c r="Z21" s="115"/>
      <c r="AA21" s="13"/>
      <c r="AB21" s="13"/>
      <c r="AC21" s="13"/>
    </row>
    <row r="22" spans="1:29" ht="21" customHeight="1">
      <c r="A22" s="424"/>
      <c r="B22" s="425"/>
      <c r="C22" s="48" t="s">
        <v>346</v>
      </c>
      <c r="D22" s="186" t="s">
        <v>497</v>
      </c>
      <c r="E22" s="4">
        <v>3140</v>
      </c>
      <c r="F22" s="118"/>
      <c r="G22" s="186"/>
      <c r="H22" s="186"/>
      <c r="I22" s="45"/>
      <c r="J22" s="115"/>
      <c r="K22" s="20"/>
      <c r="L22" s="262"/>
      <c r="M22" s="15"/>
      <c r="N22" s="146"/>
      <c r="O22" s="187"/>
      <c r="P22" s="262"/>
      <c r="Q22" s="15"/>
      <c r="R22" s="146"/>
      <c r="S22" s="17"/>
      <c r="T22" s="186"/>
      <c r="U22" s="4"/>
      <c r="V22" s="190"/>
      <c r="W22" s="189" t="s">
        <v>32</v>
      </c>
      <c r="X22" s="186"/>
      <c r="Y22" s="4">
        <v>620</v>
      </c>
      <c r="Z22" s="115"/>
      <c r="AA22" s="13"/>
      <c r="AB22" s="13"/>
      <c r="AC22" s="13"/>
    </row>
    <row r="23" spans="1:29" ht="21" customHeight="1">
      <c r="A23" s="424"/>
      <c r="B23" s="425"/>
      <c r="C23" s="48" t="s">
        <v>347</v>
      </c>
      <c r="D23" s="186" t="s">
        <v>497</v>
      </c>
      <c r="E23" s="4">
        <v>540</v>
      </c>
      <c r="F23" s="118"/>
      <c r="G23" s="17"/>
      <c r="H23" s="186"/>
      <c r="I23" s="45"/>
      <c r="J23" s="115"/>
      <c r="K23" s="48"/>
      <c r="L23" s="186"/>
      <c r="M23" s="45"/>
      <c r="N23" s="146"/>
      <c r="O23" s="187"/>
      <c r="P23" s="262"/>
      <c r="Q23" s="15"/>
      <c r="R23" s="146"/>
      <c r="S23" s="17"/>
      <c r="T23" s="186"/>
      <c r="U23" s="4"/>
      <c r="V23" s="190"/>
      <c r="W23" s="189" t="s">
        <v>31</v>
      </c>
      <c r="X23" s="186" t="s">
        <v>540</v>
      </c>
      <c r="Y23" s="4">
        <v>800</v>
      </c>
      <c r="Z23" s="115"/>
      <c r="AA23" s="13"/>
      <c r="AB23" s="13"/>
      <c r="AC23" s="13"/>
    </row>
    <row r="24" spans="1:29" ht="21" customHeight="1">
      <c r="A24" s="424"/>
      <c r="B24" s="425"/>
      <c r="C24" s="48" t="s">
        <v>3</v>
      </c>
      <c r="D24" s="186"/>
      <c r="E24" s="4">
        <v>950</v>
      </c>
      <c r="F24" s="118"/>
      <c r="G24" s="187"/>
      <c r="H24" s="262"/>
      <c r="I24" s="4"/>
      <c r="J24" s="115"/>
      <c r="K24" s="48"/>
      <c r="L24" s="186"/>
      <c r="M24" s="45"/>
      <c r="N24" s="146"/>
      <c r="O24" s="187"/>
      <c r="P24" s="262"/>
      <c r="Q24" s="15"/>
      <c r="R24" s="146"/>
      <c r="S24" s="17"/>
      <c r="T24" s="186"/>
      <c r="U24" s="4"/>
      <c r="V24" s="190"/>
      <c r="W24" s="189" t="s">
        <v>267</v>
      </c>
      <c r="X24" s="186" t="s">
        <v>540</v>
      </c>
      <c r="Y24" s="4">
        <v>400</v>
      </c>
      <c r="Z24" s="115"/>
      <c r="AA24" s="13"/>
      <c r="AB24" s="13"/>
      <c r="AC24" s="13"/>
    </row>
    <row r="25" spans="1:29" ht="21" customHeight="1">
      <c r="A25" s="424"/>
      <c r="B25" s="425"/>
      <c r="C25" s="48" t="s">
        <v>4</v>
      </c>
      <c r="D25" s="186"/>
      <c r="E25" s="4">
        <v>1130</v>
      </c>
      <c r="F25" s="118"/>
      <c r="G25" s="187"/>
      <c r="H25" s="262"/>
      <c r="I25" s="4"/>
      <c r="J25" s="115"/>
      <c r="K25" s="465" t="s">
        <v>251</v>
      </c>
      <c r="L25" s="440"/>
      <c r="M25" s="440"/>
      <c r="N25" s="466"/>
      <c r="O25" s="187"/>
      <c r="P25" s="262"/>
      <c r="Q25" s="15"/>
      <c r="R25" s="146"/>
      <c r="S25" s="17"/>
      <c r="T25" s="186"/>
      <c r="U25" s="4"/>
      <c r="V25" s="190"/>
      <c r="W25" s="189" t="s">
        <v>25</v>
      </c>
      <c r="X25" s="186" t="s">
        <v>540</v>
      </c>
      <c r="Y25" s="4">
        <v>480</v>
      </c>
      <c r="Z25" s="115"/>
      <c r="AA25" s="13"/>
      <c r="AB25" s="13"/>
      <c r="AC25" s="13"/>
    </row>
    <row r="26" spans="1:29" ht="21" customHeight="1">
      <c r="A26" s="424"/>
      <c r="B26" s="425"/>
      <c r="C26" s="48" t="s">
        <v>348</v>
      </c>
      <c r="D26" s="186" t="s">
        <v>497</v>
      </c>
      <c r="E26" s="45">
        <v>850</v>
      </c>
      <c r="F26" s="118"/>
      <c r="G26" s="187"/>
      <c r="H26" s="262"/>
      <c r="I26" s="4"/>
      <c r="J26" s="115"/>
      <c r="K26" s="48" t="s">
        <v>306</v>
      </c>
      <c r="L26" s="186" t="s">
        <v>510</v>
      </c>
      <c r="M26" s="45">
        <v>830</v>
      </c>
      <c r="N26" s="146"/>
      <c r="O26" s="187"/>
      <c r="P26" s="262"/>
      <c r="Q26" s="15"/>
      <c r="R26" s="146"/>
      <c r="S26" s="17"/>
      <c r="T26" s="186"/>
      <c r="U26" s="4"/>
      <c r="V26" s="190"/>
      <c r="W26" s="189" t="s">
        <v>2</v>
      </c>
      <c r="X26" s="186"/>
      <c r="Y26" s="4">
        <v>250</v>
      </c>
      <c r="Z26" s="115"/>
      <c r="AA26" s="13"/>
      <c r="AB26" s="13"/>
      <c r="AC26" s="13"/>
    </row>
    <row r="27" spans="1:29" ht="21" customHeight="1">
      <c r="A27" s="424"/>
      <c r="B27" s="425"/>
      <c r="C27" s="48" t="s">
        <v>349</v>
      </c>
      <c r="D27" s="186" t="s">
        <v>495</v>
      </c>
      <c r="E27" s="45">
        <v>2190</v>
      </c>
      <c r="F27" s="118"/>
      <c r="G27" s="187"/>
      <c r="H27" s="262"/>
      <c r="I27" s="4"/>
      <c r="J27" s="115"/>
      <c r="K27" s="48" t="s">
        <v>217</v>
      </c>
      <c r="L27" s="186"/>
      <c r="M27" s="45">
        <v>90</v>
      </c>
      <c r="N27" s="146"/>
      <c r="O27" s="187"/>
      <c r="P27" s="262"/>
      <c r="Q27" s="15"/>
      <c r="R27" s="146"/>
      <c r="S27" s="17"/>
      <c r="T27" s="186"/>
      <c r="U27" s="4"/>
      <c r="V27" s="190"/>
      <c r="W27" s="189" t="s">
        <v>281</v>
      </c>
      <c r="X27" s="186"/>
      <c r="Y27" s="4">
        <v>720</v>
      </c>
      <c r="Z27" s="115"/>
      <c r="AA27" s="13"/>
      <c r="AB27" s="13"/>
      <c r="AC27" s="13"/>
    </row>
    <row r="28" spans="1:29" ht="21" customHeight="1">
      <c r="A28" s="424"/>
      <c r="B28" s="425"/>
      <c r="C28" s="48" t="s">
        <v>350</v>
      </c>
      <c r="D28" s="186" t="s">
        <v>495</v>
      </c>
      <c r="E28" s="45">
        <v>2110</v>
      </c>
      <c r="F28" s="118"/>
      <c r="G28" s="187"/>
      <c r="H28" s="262"/>
      <c r="I28" s="4"/>
      <c r="J28" s="115"/>
      <c r="K28" s="48"/>
      <c r="L28" s="186"/>
      <c r="M28" s="45"/>
      <c r="N28" s="146"/>
      <c r="O28" s="187"/>
      <c r="P28" s="262"/>
      <c r="Q28" s="15"/>
      <c r="R28" s="146"/>
      <c r="S28" s="17"/>
      <c r="T28" s="186"/>
      <c r="U28" s="4"/>
      <c r="V28" s="190"/>
      <c r="W28" s="189"/>
      <c r="X28" s="186"/>
      <c r="Y28" s="4"/>
      <c r="Z28" s="115"/>
      <c r="AA28" s="13"/>
      <c r="AB28" s="13"/>
      <c r="AC28" s="13"/>
    </row>
    <row r="29" spans="1:29" ht="21" customHeight="1">
      <c r="A29" s="424"/>
      <c r="B29" s="425"/>
      <c r="C29" s="48" t="s">
        <v>351</v>
      </c>
      <c r="D29" s="186" t="s">
        <v>506</v>
      </c>
      <c r="E29" s="45">
        <v>1250</v>
      </c>
      <c r="F29" s="118"/>
      <c r="G29" s="262"/>
      <c r="H29" s="262"/>
      <c r="I29" s="4"/>
      <c r="J29" s="115"/>
      <c r="K29" s="20"/>
      <c r="L29" s="262"/>
      <c r="M29" s="15"/>
      <c r="N29" s="146"/>
      <c r="O29" s="187"/>
      <c r="P29" s="262"/>
      <c r="Q29" s="15"/>
      <c r="R29" s="146"/>
      <c r="S29" s="187"/>
      <c r="T29" s="262"/>
      <c r="U29" s="15"/>
      <c r="V29" s="190"/>
      <c r="W29" s="189"/>
      <c r="X29" s="186"/>
      <c r="Y29" s="4"/>
      <c r="Z29" s="115"/>
      <c r="AA29" s="13"/>
      <c r="AB29" s="13"/>
      <c r="AC29" s="13"/>
    </row>
    <row r="30" spans="1:29" ht="21" customHeight="1">
      <c r="A30" s="424"/>
      <c r="B30" s="425"/>
      <c r="C30" s="48" t="s">
        <v>526</v>
      </c>
      <c r="D30" s="186" t="s">
        <v>506</v>
      </c>
      <c r="E30" s="45">
        <v>1540</v>
      </c>
      <c r="F30" s="118"/>
      <c r="G30" s="262"/>
      <c r="H30" s="262"/>
      <c r="I30" s="4"/>
      <c r="J30" s="115"/>
      <c r="K30" s="20"/>
      <c r="L30" s="262"/>
      <c r="M30" s="15"/>
      <c r="N30" s="146"/>
      <c r="O30" s="187"/>
      <c r="P30" s="262"/>
      <c r="Q30" s="15"/>
      <c r="R30" s="146"/>
      <c r="S30" s="17"/>
      <c r="T30" s="186"/>
      <c r="U30" s="4"/>
      <c r="V30" s="190"/>
      <c r="W30" s="448" t="s">
        <v>251</v>
      </c>
      <c r="X30" s="440"/>
      <c r="Y30" s="440"/>
      <c r="Z30" s="441"/>
      <c r="AA30" s="13"/>
      <c r="AB30" s="13"/>
      <c r="AC30" s="13"/>
    </row>
    <row r="31" spans="1:29" ht="21" customHeight="1">
      <c r="A31" s="424"/>
      <c r="B31" s="425"/>
      <c r="C31" s="48" t="s">
        <v>537</v>
      </c>
      <c r="D31" s="186" t="s">
        <v>506</v>
      </c>
      <c r="E31" s="45">
        <v>560</v>
      </c>
      <c r="F31" s="118"/>
      <c r="G31" s="187"/>
      <c r="H31" s="262"/>
      <c r="I31" s="4"/>
      <c r="J31" s="115"/>
      <c r="K31" s="20"/>
      <c r="L31" s="262"/>
      <c r="M31" s="15"/>
      <c r="N31" s="146"/>
      <c r="O31" s="187"/>
      <c r="P31" s="262"/>
      <c r="Q31" s="15"/>
      <c r="R31" s="146"/>
      <c r="S31" s="187"/>
      <c r="T31" s="262"/>
      <c r="U31" s="15"/>
      <c r="V31" s="190"/>
      <c r="W31" s="189" t="s">
        <v>14</v>
      </c>
      <c r="X31" s="186"/>
      <c r="Y31" s="4">
        <v>40</v>
      </c>
      <c r="Z31" s="115"/>
      <c r="AA31" s="13"/>
      <c r="AB31" s="13"/>
      <c r="AC31" s="13"/>
    </row>
    <row r="32" spans="1:29" ht="21" customHeight="1">
      <c r="A32" s="424"/>
      <c r="B32" s="425"/>
      <c r="C32" s="48" t="s">
        <v>352</v>
      </c>
      <c r="D32" s="186" t="s">
        <v>506</v>
      </c>
      <c r="E32" s="45">
        <v>2780</v>
      </c>
      <c r="F32" s="118"/>
      <c r="G32" s="187"/>
      <c r="H32" s="262"/>
      <c r="I32" s="4"/>
      <c r="J32" s="115"/>
      <c r="K32" s="20"/>
      <c r="L32" s="262"/>
      <c r="M32" s="15"/>
      <c r="N32" s="146"/>
      <c r="O32" s="187"/>
      <c r="P32" s="262"/>
      <c r="Q32" s="15"/>
      <c r="R32" s="146"/>
      <c r="S32" s="187"/>
      <c r="T32" s="262"/>
      <c r="U32" s="15"/>
      <c r="V32" s="190"/>
      <c r="W32" s="191"/>
      <c r="X32" s="262"/>
      <c r="Y32" s="15"/>
      <c r="Z32" s="115"/>
      <c r="AA32" s="13"/>
      <c r="AB32" s="13"/>
      <c r="AC32" s="13"/>
    </row>
    <row r="33" spans="1:29" ht="21" customHeight="1">
      <c r="A33" s="424"/>
      <c r="B33" s="425"/>
      <c r="C33" s="48" t="s">
        <v>353</v>
      </c>
      <c r="D33" s="186" t="s">
        <v>501</v>
      </c>
      <c r="E33" s="45">
        <v>2430</v>
      </c>
      <c r="F33" s="118"/>
      <c r="G33" s="187"/>
      <c r="H33" s="262"/>
      <c r="I33" s="4"/>
      <c r="J33" s="115"/>
      <c r="K33" s="20" t="s">
        <v>703</v>
      </c>
      <c r="L33" s="262"/>
      <c r="M33" s="15"/>
      <c r="N33" s="146"/>
      <c r="O33" s="187"/>
      <c r="P33" s="262"/>
      <c r="Q33" s="15"/>
      <c r="R33" s="146"/>
      <c r="S33" s="187"/>
      <c r="T33" s="262"/>
      <c r="U33" s="15"/>
      <c r="V33" s="190"/>
      <c r="W33" s="446" t="s">
        <v>89</v>
      </c>
      <c r="X33" s="443"/>
      <c r="Y33" s="144">
        <f>SUM(Y6:Y29,Y31:Y32)</f>
        <v>14870</v>
      </c>
      <c r="Z33" s="185">
        <f>SUM(Z6:Z29,Z31:Z32)</f>
        <v>0</v>
      </c>
      <c r="AA33" s="13"/>
      <c r="AB33" s="13"/>
      <c r="AC33" s="13"/>
    </row>
    <row r="34" spans="1:29" ht="21" customHeight="1">
      <c r="A34" s="424"/>
      <c r="B34" s="425"/>
      <c r="C34" s="48" t="s">
        <v>354</v>
      </c>
      <c r="D34" s="186" t="s">
        <v>501</v>
      </c>
      <c r="E34" s="45">
        <v>1260</v>
      </c>
      <c r="F34" s="118"/>
      <c r="G34" s="187"/>
      <c r="H34" s="262"/>
      <c r="I34" s="4"/>
      <c r="J34" s="115"/>
      <c r="K34" s="20" t="s">
        <v>704</v>
      </c>
      <c r="L34" s="262"/>
      <c r="M34" s="15"/>
      <c r="N34" s="335">
        <f>SUM(F6:F35)</f>
        <v>0</v>
      </c>
      <c r="O34" s="187"/>
      <c r="P34" s="262"/>
      <c r="Q34" s="15"/>
      <c r="R34" s="146"/>
      <c r="S34" s="187"/>
      <c r="T34" s="262"/>
      <c r="U34" s="15"/>
      <c r="V34" s="190"/>
      <c r="W34" s="447"/>
      <c r="X34" s="445"/>
      <c r="Y34" s="277" t="str">
        <f>COUNT(Y6:Y29,Y31:Y32)&amp;"エリア"</f>
        <v>23エリア</v>
      </c>
      <c r="Z34" s="279" t="str">
        <f>COUNT(Z6:Z29,Z31:Z32)&amp;"エリア"</f>
        <v>0エリア</v>
      </c>
      <c r="AA34" s="13"/>
      <c r="AB34" s="13"/>
      <c r="AC34" s="13"/>
    </row>
    <row r="35" spans="1:29" ht="21" customHeight="1">
      <c r="A35" s="424"/>
      <c r="B35" s="425"/>
      <c r="C35" s="246" t="s">
        <v>279</v>
      </c>
      <c r="D35" s="263" t="s">
        <v>501</v>
      </c>
      <c r="E35" s="45">
        <v>2910</v>
      </c>
      <c r="F35" s="118"/>
      <c r="G35" s="187"/>
      <c r="H35" s="262"/>
      <c r="I35" s="4"/>
      <c r="J35" s="115"/>
      <c r="K35" s="20" t="s">
        <v>706</v>
      </c>
      <c r="L35" s="262"/>
      <c r="M35" s="15"/>
      <c r="N35" s="335">
        <f>SUM(J6:J17,N6:N19)</f>
        <v>0</v>
      </c>
      <c r="O35" s="187"/>
      <c r="P35" s="262"/>
      <c r="Q35" s="15"/>
      <c r="R35" s="146"/>
      <c r="S35" s="187"/>
      <c r="T35" s="262"/>
      <c r="U35" s="15"/>
      <c r="V35" s="190"/>
      <c r="W35" s="421" t="s">
        <v>296</v>
      </c>
      <c r="X35" s="421"/>
      <c r="Y35" s="421"/>
      <c r="Z35" s="421"/>
      <c r="AA35" s="13"/>
      <c r="AB35" s="13"/>
      <c r="AC35" s="13"/>
    </row>
    <row r="36" spans="1:29" ht="21" customHeight="1">
      <c r="A36" s="424"/>
      <c r="B36" s="426"/>
      <c r="C36" s="355" t="s">
        <v>599</v>
      </c>
      <c r="D36" s="354"/>
      <c r="E36" s="45"/>
      <c r="F36" s="118"/>
      <c r="G36" s="187"/>
      <c r="H36" s="262"/>
      <c r="I36" s="4"/>
      <c r="J36" s="115"/>
      <c r="K36" s="20" t="s">
        <v>705</v>
      </c>
      <c r="L36" s="262"/>
      <c r="M36" s="15"/>
      <c r="N36" s="335">
        <f>SUM(J20:J21,N26:N27)</f>
        <v>0</v>
      </c>
      <c r="O36" s="187"/>
      <c r="P36" s="262"/>
      <c r="Q36" s="15"/>
      <c r="R36" s="146"/>
      <c r="S36" s="187"/>
      <c r="T36" s="262"/>
      <c r="U36" s="15"/>
      <c r="V36" s="190"/>
      <c r="W36" s="17" t="s">
        <v>210</v>
      </c>
      <c r="X36" s="470" t="s">
        <v>716</v>
      </c>
      <c r="Y36" s="471"/>
      <c r="Z36" s="472"/>
      <c r="AA36" s="13"/>
      <c r="AB36" s="13"/>
      <c r="AC36" s="13"/>
    </row>
    <row r="37" spans="1:29" ht="21" customHeight="1">
      <c r="A37" s="424"/>
      <c r="B37" s="425"/>
      <c r="C37" s="63"/>
      <c r="D37" s="268"/>
      <c r="E37" s="54"/>
      <c r="F37" s="119"/>
      <c r="G37" s="188"/>
      <c r="H37" s="268"/>
      <c r="I37" s="22"/>
      <c r="J37" s="116"/>
      <c r="K37" s="63"/>
      <c r="L37" s="268"/>
      <c r="M37" s="143"/>
      <c r="N37" s="147"/>
      <c r="O37" s="188"/>
      <c r="P37" s="268"/>
      <c r="Q37" s="54"/>
      <c r="R37" s="196"/>
      <c r="S37" s="188"/>
      <c r="T37" s="268"/>
      <c r="U37" s="54"/>
      <c r="V37" s="147"/>
      <c r="W37" s="192"/>
      <c r="X37" s="188"/>
      <c r="Y37" s="54"/>
      <c r="Z37" s="116"/>
      <c r="AA37" s="13"/>
      <c r="AB37" s="13"/>
      <c r="AC37" s="13"/>
    </row>
    <row r="38" spans="1:29" s="44" customFormat="1" ht="21" customHeight="1">
      <c r="A38" s="424"/>
      <c r="B38" s="425"/>
      <c r="C38" s="429" t="s">
        <v>252</v>
      </c>
      <c r="D38" s="430"/>
      <c r="E38" s="430"/>
      <c r="F38" s="430"/>
      <c r="G38" s="433">
        <f>SUM(N38,R38,V38,Z33,Z38)</f>
        <v>0</v>
      </c>
      <c r="H38" s="419" t="s">
        <v>253</v>
      </c>
      <c r="I38" s="419"/>
      <c r="J38" s="435" t="str">
        <f>COUNT(F6:F35,J6:J18,J20:J37,N6:N24,N26:N32,R6:R37,V6:V37,Z6:Z29,Z31:Z32,Z36:Z37)&amp;"エリア"</f>
        <v>0エリア</v>
      </c>
      <c r="K38" s="442" t="s">
        <v>89</v>
      </c>
      <c r="L38" s="443"/>
      <c r="M38" s="144">
        <f>SUM(E6:E37,I6:I37,M6:M27)</f>
        <v>91830</v>
      </c>
      <c r="N38" s="148">
        <f>SUM(F6:F37,J6:J37,N6:N27)</f>
        <v>0</v>
      </c>
      <c r="O38" s="446" t="s">
        <v>89</v>
      </c>
      <c r="P38" s="443"/>
      <c r="Q38" s="144">
        <f>SUM(Q6:Q37)</f>
        <v>8320</v>
      </c>
      <c r="R38" s="148">
        <f>SUM(R6:R37)</f>
        <v>0</v>
      </c>
      <c r="S38" s="446" t="s">
        <v>89</v>
      </c>
      <c r="T38" s="443"/>
      <c r="U38" s="144">
        <f>SUM(U6:U37)</f>
        <v>5840</v>
      </c>
      <c r="V38" s="148">
        <f>SUM(V6:V37)</f>
        <v>0</v>
      </c>
      <c r="W38" s="446"/>
      <c r="X38" s="443"/>
      <c r="Y38" s="144"/>
      <c r="Z38" s="185"/>
    </row>
    <row r="39" spans="1:29" ht="21" customHeight="1">
      <c r="A39" s="427"/>
      <c r="B39" s="428"/>
      <c r="C39" s="431"/>
      <c r="D39" s="432"/>
      <c r="E39" s="432"/>
      <c r="F39" s="432"/>
      <c r="G39" s="434"/>
      <c r="H39" s="420"/>
      <c r="I39" s="420"/>
      <c r="J39" s="436"/>
      <c r="K39" s="444"/>
      <c r="L39" s="445"/>
      <c r="M39" s="277" t="str">
        <f>COUNT(E6:E35,I6:I17,I20:I37,M6:M24,M26:M27)&amp;"エリア"</f>
        <v>60エリア</v>
      </c>
      <c r="N39" s="278" t="str">
        <f>COUNT(F6:F37,J6:J18,J20:J37,N6:N24,N26:N27)&amp;"エリア"</f>
        <v>0エリア</v>
      </c>
      <c r="O39" s="447"/>
      <c r="P39" s="445"/>
      <c r="Q39" s="277" t="str">
        <f>COUNT(Q6:Q37)&amp;"エリア"</f>
        <v>10エリア</v>
      </c>
      <c r="R39" s="278" t="str">
        <f>COUNT(R6:R37)&amp;"エリア"</f>
        <v>0エリア</v>
      </c>
      <c r="S39" s="447"/>
      <c r="T39" s="445"/>
      <c r="U39" s="277" t="str">
        <f>COUNT(U6:U37)&amp;"エリア"</f>
        <v>10エリア</v>
      </c>
      <c r="V39" s="278" t="str">
        <f>COUNT(V6:V37)&amp;"エリア"</f>
        <v>0エリア</v>
      </c>
      <c r="W39" s="447"/>
      <c r="X39" s="445"/>
      <c r="Y39" s="277"/>
      <c r="Z39" s="279"/>
      <c r="AA39" s="13"/>
      <c r="AB39" s="13"/>
      <c r="AC39" s="13"/>
    </row>
    <row r="40" spans="1:29" ht="13.5">
      <c r="A40" s="28"/>
      <c r="B40" s="28"/>
      <c r="Z40" s="334" t="s">
        <v>702</v>
      </c>
      <c r="AC40" s="29"/>
    </row>
    <row r="41" spans="1:29" ht="21" customHeight="1">
      <c r="A41" s="138" t="s">
        <v>722</v>
      </c>
      <c r="B41" s="28"/>
      <c r="Z41" s="139" t="s">
        <v>701</v>
      </c>
    </row>
  </sheetData>
  <customSheetViews>
    <customSheetView guid="{684D358C-28C4-40BE-A0DA-CF571A586D60}" scale="90" showPageBreaks="1" showGridLines="0" zeroValues="0" fitToPage="1" printArea="1" topLeftCell="A10">
      <selection activeCell="I11" sqref="I11"/>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K40" sqref="K40"/>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activeCell="J6" sqref="J6"/>
      <pageMargins left="0.39370078740157483" right="0.39370078740157483" top="0.59055118110236227" bottom="0.59055118110236227" header="0.31496062992125984" footer="0.31496062992125984"/>
      <printOptions horizontalCentered="1" verticalCentered="1"/>
      <pageSetup paperSize="9" scale="76" orientation="landscape" cellComments="asDisplayed" horizontalDpi="4294967292" r:id="rId5"/>
      <headerFooter alignWithMargins="0">
        <oddHeader>&amp;L折込広告企画書</oddHeader>
      </headerFooter>
    </customSheetView>
  </customSheetViews>
  <mergeCells count="39">
    <mergeCell ref="X36:Z36"/>
    <mergeCell ref="W2:Y2"/>
    <mergeCell ref="W1:Y1"/>
    <mergeCell ref="S4:V4"/>
    <mergeCell ref="O4:R4"/>
    <mergeCell ref="K25:N25"/>
    <mergeCell ref="W4:Z4"/>
    <mergeCell ref="L1:O1"/>
    <mergeCell ref="L2:O2"/>
    <mergeCell ref="P1:S1"/>
    <mergeCell ref="P2:S2"/>
    <mergeCell ref="T1:V1"/>
    <mergeCell ref="T2:V2"/>
    <mergeCell ref="K5:L5"/>
    <mergeCell ref="O5:P5"/>
    <mergeCell ref="S5:T5"/>
    <mergeCell ref="W5:X5"/>
    <mergeCell ref="A1:E1"/>
    <mergeCell ref="A2:E2"/>
    <mergeCell ref="I1:J1"/>
    <mergeCell ref="I2:J2"/>
    <mergeCell ref="F2:H2"/>
    <mergeCell ref="F1:H1"/>
    <mergeCell ref="H38:I39"/>
    <mergeCell ref="W35:Z35"/>
    <mergeCell ref="A4:B39"/>
    <mergeCell ref="C38:F39"/>
    <mergeCell ref="G38:G39"/>
    <mergeCell ref="J38:J39"/>
    <mergeCell ref="C4:N4"/>
    <mergeCell ref="G19:J19"/>
    <mergeCell ref="K38:L39"/>
    <mergeCell ref="O38:P39"/>
    <mergeCell ref="S38:T39"/>
    <mergeCell ref="W38:X39"/>
    <mergeCell ref="W33:X34"/>
    <mergeCell ref="W30:Z30"/>
    <mergeCell ref="C5:D5"/>
    <mergeCell ref="G5:H5"/>
  </mergeCells>
  <phoneticPr fontId="2"/>
  <dataValidations count="1">
    <dataValidation type="whole" operator="lessThanOrEqual" allowBlank="1" showInputMessage="1" showErrorMessage="1" sqref="R6:R17 N26:N27 V6:V15 N6:N19 J6:J18 F6:F37 J20:J21 Z6:Z27 Z31">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6" orientation="landscape" cellComments="asDisplayed" r:id="rId6"/>
  <headerFooter alignWithMargins="0">
    <oddHeader>&amp;L折込広告部数表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C38"/>
  <sheetViews>
    <sheetView showGridLines="0" showZeros="0" zoomScale="90" zoomScaleNormal="90" workbookViewId="0">
      <selection sqref="A1:E1"/>
    </sheetView>
  </sheetViews>
  <sheetFormatPr defaultColWidth="9" defaultRowHeight="13.5"/>
  <cols>
    <col min="1" max="2" width="3.5" style="23" customWidth="1"/>
    <col min="3" max="3" width="11.625" style="25" customWidth="1"/>
    <col min="4" max="4" width="4.625" style="25" customWidth="1"/>
    <col min="5" max="6" width="8.625" style="27" customWidth="1"/>
    <col min="7" max="7" width="11.625" style="25" customWidth="1"/>
    <col min="8" max="8" width="4.625" style="25" customWidth="1"/>
    <col min="9" max="10" width="8.625" style="27" customWidth="1"/>
    <col min="11" max="11" width="11.625" style="25" customWidth="1"/>
    <col min="12" max="12" width="4.625" style="25" customWidth="1"/>
    <col min="13" max="14" width="8.625" style="27" customWidth="1"/>
    <col min="15" max="15" width="11.625" style="25" customWidth="1"/>
    <col min="16" max="16" width="4.625" style="25" customWidth="1"/>
    <col min="17" max="18" width="8.625" style="27" customWidth="1"/>
    <col min="19" max="19" width="11.625" style="25" customWidth="1"/>
    <col min="20" max="20" width="4.625" style="25" customWidth="1"/>
    <col min="21" max="22" width="8.625" style="27" customWidth="1"/>
    <col min="23" max="23" width="11.625" style="25" customWidth="1"/>
    <col min="24" max="24" width="4.625" style="25" customWidth="1"/>
    <col min="25" max="26" width="8.625" style="27" customWidth="1"/>
    <col min="27" max="16384" width="9" style="13"/>
  </cols>
  <sheetData>
    <row r="1" spans="1:29" s="6" customFormat="1" ht="13.5" customHeight="1">
      <c r="A1" s="477" t="s">
        <v>16</v>
      </c>
      <c r="B1" s="478"/>
      <c r="C1" s="478"/>
      <c r="D1" s="478"/>
      <c r="E1" s="479"/>
      <c r="F1" s="462" t="s">
        <v>17</v>
      </c>
      <c r="G1" s="463"/>
      <c r="H1" s="464"/>
      <c r="I1" s="462" t="s">
        <v>18</v>
      </c>
      <c r="J1" s="464"/>
      <c r="K1" s="347" t="s">
        <v>0</v>
      </c>
      <c r="L1" s="462" t="s">
        <v>19</v>
      </c>
      <c r="M1" s="463"/>
      <c r="N1" s="463"/>
      <c r="O1" s="464"/>
      <c r="P1" s="462" t="s">
        <v>20</v>
      </c>
      <c r="Q1" s="463"/>
      <c r="R1" s="463"/>
      <c r="S1" s="464"/>
      <c r="T1" s="462" t="s">
        <v>21</v>
      </c>
      <c r="U1" s="463"/>
      <c r="V1" s="464"/>
      <c r="W1" s="456" t="s">
        <v>22</v>
      </c>
      <c r="X1" s="456"/>
      <c r="Y1" s="456"/>
      <c r="Z1" s="203" t="s">
        <v>23</v>
      </c>
    </row>
    <row r="2" spans="1:29" s="7" customFormat="1" ht="24.95" customHeight="1">
      <c r="A2" s="485"/>
      <c r="B2" s="486"/>
      <c r="C2" s="486"/>
      <c r="D2" s="486"/>
      <c r="E2" s="487"/>
      <c r="F2" s="459">
        <f>SUM('大分市:日経新聞 '!I2)</f>
        <v>0</v>
      </c>
      <c r="G2" s="460"/>
      <c r="H2" s="461"/>
      <c r="I2" s="457">
        <f>SUM(W36)</f>
        <v>0</v>
      </c>
      <c r="J2" s="458"/>
      <c r="K2" s="346"/>
      <c r="L2" s="457"/>
      <c r="M2" s="468"/>
      <c r="N2" s="468"/>
      <c r="O2" s="458"/>
      <c r="P2" s="457"/>
      <c r="Q2" s="468"/>
      <c r="R2" s="468"/>
      <c r="S2" s="458"/>
      <c r="T2" s="457"/>
      <c r="U2" s="468"/>
      <c r="V2" s="458"/>
      <c r="W2" s="473"/>
      <c r="X2" s="473"/>
      <c r="Y2" s="473"/>
      <c r="Z2" s="280"/>
      <c r="AA2" s="207"/>
      <c r="AB2" s="207"/>
      <c r="AC2" s="207"/>
    </row>
    <row r="3" spans="1:29" s="7" customFormat="1" ht="12" customHeight="1">
      <c r="A3" s="8"/>
      <c r="B3" s="8"/>
      <c r="C3" s="9"/>
      <c r="D3" s="9"/>
      <c r="E3" s="10"/>
      <c r="F3" s="10"/>
      <c r="G3" s="11"/>
      <c r="H3" s="11"/>
      <c r="I3" s="12"/>
      <c r="J3" s="12"/>
      <c r="K3" s="11"/>
      <c r="L3" s="11"/>
      <c r="M3" s="12"/>
      <c r="N3" s="12"/>
      <c r="O3" s="11"/>
      <c r="P3" s="11"/>
      <c r="Q3" s="12"/>
      <c r="R3" s="12"/>
      <c r="S3" s="11"/>
      <c r="T3" s="11"/>
      <c r="U3" s="12"/>
      <c r="V3" s="12"/>
      <c r="W3" s="11"/>
      <c r="X3" s="11"/>
      <c r="Y3" s="12"/>
      <c r="Z3" s="12"/>
    </row>
    <row r="4" spans="1:29" ht="21" customHeight="1">
      <c r="A4" s="422" t="s">
        <v>102</v>
      </c>
      <c r="B4" s="423"/>
      <c r="C4" s="480" t="s">
        <v>84</v>
      </c>
      <c r="D4" s="481"/>
      <c r="E4" s="482"/>
      <c r="F4" s="482"/>
      <c r="G4" s="482"/>
      <c r="H4" s="482"/>
      <c r="I4" s="482"/>
      <c r="J4" s="483"/>
      <c r="K4" s="481" t="s">
        <v>85</v>
      </c>
      <c r="L4" s="481"/>
      <c r="M4" s="482"/>
      <c r="N4" s="484"/>
      <c r="O4" s="480" t="s">
        <v>86</v>
      </c>
      <c r="P4" s="481"/>
      <c r="Q4" s="482"/>
      <c r="R4" s="483"/>
      <c r="S4" s="481" t="s">
        <v>87</v>
      </c>
      <c r="T4" s="481"/>
      <c r="U4" s="482"/>
      <c r="V4" s="484"/>
      <c r="W4" s="480" t="s">
        <v>88</v>
      </c>
      <c r="X4" s="481"/>
      <c r="Y4" s="482"/>
      <c r="Z4" s="483"/>
    </row>
    <row r="5" spans="1:29" s="6" customFormat="1" ht="21" customHeight="1">
      <c r="A5" s="424"/>
      <c r="B5" s="425"/>
      <c r="C5" s="449" t="s">
        <v>525</v>
      </c>
      <c r="D5" s="450"/>
      <c r="E5" s="69" t="s">
        <v>117</v>
      </c>
      <c r="F5" s="67" t="s">
        <v>118</v>
      </c>
      <c r="G5" s="488" t="s">
        <v>525</v>
      </c>
      <c r="H5" s="450"/>
      <c r="I5" s="67" t="s">
        <v>117</v>
      </c>
      <c r="J5" s="68" t="s">
        <v>118</v>
      </c>
      <c r="K5" s="449" t="s">
        <v>525</v>
      </c>
      <c r="L5" s="450"/>
      <c r="M5" s="67" t="s">
        <v>117</v>
      </c>
      <c r="N5" s="68" t="s">
        <v>118</v>
      </c>
      <c r="O5" s="449" t="s">
        <v>525</v>
      </c>
      <c r="P5" s="450"/>
      <c r="Q5" s="67" t="s">
        <v>117</v>
      </c>
      <c r="R5" s="68" t="s">
        <v>118</v>
      </c>
      <c r="S5" s="449" t="s">
        <v>525</v>
      </c>
      <c r="T5" s="450"/>
      <c r="U5" s="67" t="s">
        <v>117</v>
      </c>
      <c r="V5" s="68" t="s">
        <v>118</v>
      </c>
      <c r="W5" s="449" t="s">
        <v>525</v>
      </c>
      <c r="X5" s="450"/>
      <c r="Y5" s="67" t="s">
        <v>117</v>
      </c>
      <c r="Z5" s="68" t="s">
        <v>118</v>
      </c>
    </row>
    <row r="6" spans="1:29" ht="21" customHeight="1">
      <c r="A6" s="424"/>
      <c r="B6" s="425"/>
      <c r="C6" s="48" t="s">
        <v>374</v>
      </c>
      <c r="D6" s="186" t="s">
        <v>509</v>
      </c>
      <c r="E6" s="4">
        <v>970</v>
      </c>
      <c r="F6" s="298"/>
      <c r="G6" s="15"/>
      <c r="H6" s="47"/>
      <c r="I6" s="4"/>
      <c r="J6" s="4"/>
      <c r="K6" s="14" t="s">
        <v>64</v>
      </c>
      <c r="L6" s="186"/>
      <c r="M6" s="4">
        <v>100</v>
      </c>
      <c r="N6" s="115"/>
      <c r="O6" s="14" t="s">
        <v>552</v>
      </c>
      <c r="P6" s="186" t="s">
        <v>499</v>
      </c>
      <c r="Q6" s="4">
        <v>310</v>
      </c>
      <c r="R6" s="115"/>
      <c r="S6" s="17" t="s">
        <v>65</v>
      </c>
      <c r="T6" s="186"/>
      <c r="U6" s="4">
        <v>230</v>
      </c>
      <c r="V6" s="115"/>
      <c r="W6" s="17"/>
      <c r="X6" s="186"/>
      <c r="Y6" s="4"/>
      <c r="Z6" s="115"/>
    </row>
    <row r="7" spans="1:29" ht="21" customHeight="1">
      <c r="A7" s="424"/>
      <c r="B7" s="425"/>
      <c r="C7" s="48" t="s">
        <v>375</v>
      </c>
      <c r="D7" s="186" t="s">
        <v>501</v>
      </c>
      <c r="E7" s="4">
        <v>670</v>
      </c>
      <c r="F7" s="298"/>
      <c r="G7" s="15"/>
      <c r="H7" s="47"/>
      <c r="I7" s="4"/>
      <c r="J7" s="4"/>
      <c r="K7" s="14" t="s">
        <v>66</v>
      </c>
      <c r="L7" s="186"/>
      <c r="M7" s="4">
        <v>320</v>
      </c>
      <c r="N7" s="115"/>
      <c r="O7" s="14" t="s">
        <v>553</v>
      </c>
      <c r="P7" s="186" t="s">
        <v>499</v>
      </c>
      <c r="Q7" s="4">
        <v>620</v>
      </c>
      <c r="R7" s="115"/>
      <c r="S7" s="17" t="s">
        <v>64</v>
      </c>
      <c r="T7" s="186"/>
      <c r="U7" s="4">
        <v>100</v>
      </c>
      <c r="V7" s="115"/>
      <c r="W7" s="17"/>
      <c r="X7" s="186"/>
      <c r="Y7" s="4"/>
      <c r="Z7" s="115"/>
    </row>
    <row r="8" spans="1:29" ht="21" customHeight="1">
      <c r="A8" s="424"/>
      <c r="B8" s="425"/>
      <c r="C8" s="48" t="s">
        <v>376</v>
      </c>
      <c r="D8" s="186" t="s">
        <v>501</v>
      </c>
      <c r="E8" s="4">
        <v>2370</v>
      </c>
      <c r="F8" s="298"/>
      <c r="G8" s="15"/>
      <c r="H8" s="47"/>
      <c r="I8" s="4"/>
      <c r="J8" s="4"/>
      <c r="K8" s="14" t="s">
        <v>68</v>
      </c>
      <c r="L8" s="186"/>
      <c r="M8" s="4">
        <v>370</v>
      </c>
      <c r="N8" s="115"/>
      <c r="O8" s="14" t="s">
        <v>389</v>
      </c>
      <c r="P8" s="186" t="s">
        <v>499</v>
      </c>
      <c r="Q8" s="4">
        <v>100</v>
      </c>
      <c r="R8" s="115"/>
      <c r="S8" s="17" t="s">
        <v>66</v>
      </c>
      <c r="T8" s="186"/>
      <c r="U8" s="4">
        <v>1240</v>
      </c>
      <c r="V8" s="115"/>
      <c r="W8" s="17"/>
      <c r="X8" s="186"/>
      <c r="Y8" s="4"/>
      <c r="Z8" s="115"/>
    </row>
    <row r="9" spans="1:29" ht="21" customHeight="1">
      <c r="A9" s="424"/>
      <c r="B9" s="425"/>
      <c r="C9" s="48" t="s">
        <v>211</v>
      </c>
      <c r="D9" s="186"/>
      <c r="E9" s="4">
        <v>2270</v>
      </c>
      <c r="F9" s="298"/>
      <c r="G9" s="15"/>
      <c r="H9" s="47"/>
      <c r="I9" s="4"/>
      <c r="J9" s="4"/>
      <c r="K9" s="14" t="s">
        <v>387</v>
      </c>
      <c r="L9" s="186" t="s">
        <v>501</v>
      </c>
      <c r="M9" s="4">
        <v>270</v>
      </c>
      <c r="N9" s="115"/>
      <c r="O9" s="14" t="s">
        <v>390</v>
      </c>
      <c r="P9" s="186" t="s">
        <v>500</v>
      </c>
      <c r="Q9" s="4">
        <v>460</v>
      </c>
      <c r="R9" s="115"/>
      <c r="S9" s="17" t="s">
        <v>67</v>
      </c>
      <c r="T9" s="186"/>
      <c r="U9" s="4">
        <v>350</v>
      </c>
      <c r="V9" s="115"/>
      <c r="W9" s="17"/>
      <c r="X9" s="186"/>
      <c r="Y9" s="4"/>
      <c r="Z9" s="115"/>
    </row>
    <row r="10" spans="1:29" ht="21" customHeight="1">
      <c r="A10" s="424"/>
      <c r="B10" s="425"/>
      <c r="C10" s="48" t="s">
        <v>63</v>
      </c>
      <c r="D10" s="186"/>
      <c r="E10" s="4">
        <v>770</v>
      </c>
      <c r="F10" s="298"/>
      <c r="G10" s="15"/>
      <c r="H10" s="47"/>
      <c r="I10" s="4"/>
      <c r="J10" s="4"/>
      <c r="K10" s="14" t="s">
        <v>388</v>
      </c>
      <c r="L10" s="186" t="s">
        <v>501</v>
      </c>
      <c r="M10" s="4">
        <v>440</v>
      </c>
      <c r="N10" s="115"/>
      <c r="O10" s="14" t="s">
        <v>391</v>
      </c>
      <c r="P10" s="186" t="s">
        <v>500</v>
      </c>
      <c r="Q10" s="4">
        <v>210</v>
      </c>
      <c r="R10" s="115"/>
      <c r="S10" s="17" t="s">
        <v>63</v>
      </c>
      <c r="T10" s="186"/>
      <c r="U10" s="4">
        <v>1020</v>
      </c>
      <c r="V10" s="115"/>
      <c r="W10" s="17"/>
      <c r="X10" s="186"/>
      <c r="Y10" s="4"/>
      <c r="Z10" s="115"/>
    </row>
    <row r="11" spans="1:29" ht="21" customHeight="1">
      <c r="A11" s="424"/>
      <c r="B11" s="425"/>
      <c r="C11" s="248" t="s">
        <v>245</v>
      </c>
      <c r="D11" s="264"/>
      <c r="E11" s="4">
        <v>1180</v>
      </c>
      <c r="F11" s="298"/>
      <c r="G11" s="15"/>
      <c r="H11" s="47"/>
      <c r="I11" s="4"/>
      <c r="J11" s="4"/>
      <c r="K11" s="14" t="s">
        <v>302</v>
      </c>
      <c r="L11" s="186"/>
      <c r="M11" s="4">
        <v>180</v>
      </c>
      <c r="N11" s="115"/>
      <c r="O11" s="14" t="s">
        <v>488</v>
      </c>
      <c r="P11" s="186" t="s">
        <v>500</v>
      </c>
      <c r="Q11" s="45">
        <v>390</v>
      </c>
      <c r="R11" s="115"/>
      <c r="S11" s="17" t="s">
        <v>62</v>
      </c>
      <c r="T11" s="186"/>
      <c r="U11" s="4">
        <v>820</v>
      </c>
      <c r="V11" s="115"/>
      <c r="W11" s="17"/>
      <c r="X11" s="186"/>
      <c r="Y11" s="4"/>
      <c r="Z11" s="115"/>
    </row>
    <row r="12" spans="1:29" ht="21" customHeight="1">
      <c r="A12" s="424"/>
      <c r="B12" s="425"/>
      <c r="C12" s="48" t="s">
        <v>377</v>
      </c>
      <c r="D12" s="186" t="s">
        <v>497</v>
      </c>
      <c r="E12" s="4">
        <v>1200</v>
      </c>
      <c r="F12" s="298"/>
      <c r="G12" s="15"/>
      <c r="H12" s="47"/>
      <c r="I12" s="4"/>
      <c r="J12" s="4"/>
      <c r="K12" s="14"/>
      <c r="L12" s="186"/>
      <c r="M12" s="4"/>
      <c r="N12" s="115"/>
      <c r="O12" s="14"/>
      <c r="P12" s="186"/>
      <c r="Q12" s="183"/>
      <c r="R12" s="115"/>
      <c r="S12" s="17" t="s">
        <v>69</v>
      </c>
      <c r="T12" s="186"/>
      <c r="U12" s="4">
        <v>980</v>
      </c>
      <c r="V12" s="115"/>
      <c r="W12" s="17"/>
      <c r="X12" s="186"/>
      <c r="Y12" s="4"/>
      <c r="Z12" s="115"/>
    </row>
    <row r="13" spans="1:29" ht="21" customHeight="1">
      <c r="A13" s="424"/>
      <c r="B13" s="425"/>
      <c r="C13" s="48" t="s">
        <v>532</v>
      </c>
      <c r="D13" s="186" t="s">
        <v>497</v>
      </c>
      <c r="E13" s="4">
        <v>1360</v>
      </c>
      <c r="F13" s="298"/>
      <c r="G13" s="15"/>
      <c r="H13" s="47"/>
      <c r="I13" s="4"/>
      <c r="J13" s="4"/>
      <c r="K13" s="14"/>
      <c r="L13" s="186"/>
      <c r="M13" s="4"/>
      <c r="N13" s="115"/>
      <c r="O13" s="14"/>
      <c r="P13" s="186"/>
      <c r="Q13" s="4"/>
      <c r="R13" s="115"/>
      <c r="S13" s="17" t="s">
        <v>70</v>
      </c>
      <c r="T13" s="186"/>
      <c r="U13" s="4">
        <v>320</v>
      </c>
      <c r="V13" s="115"/>
      <c r="W13" s="17"/>
      <c r="X13" s="186"/>
      <c r="Y13" s="4"/>
      <c r="Z13" s="115"/>
    </row>
    <row r="14" spans="1:29" ht="21" customHeight="1">
      <c r="A14" s="424"/>
      <c r="B14" s="425"/>
      <c r="C14" s="48" t="s">
        <v>388</v>
      </c>
      <c r="D14" s="186"/>
      <c r="E14" s="4">
        <v>1200</v>
      </c>
      <c r="F14" s="298"/>
      <c r="G14" s="15"/>
      <c r="H14" s="47"/>
      <c r="I14" s="4"/>
      <c r="J14" s="4"/>
      <c r="K14" s="14"/>
      <c r="L14" s="186"/>
      <c r="M14" s="4"/>
      <c r="N14" s="115"/>
      <c r="O14" s="14"/>
      <c r="P14" s="186"/>
      <c r="Q14" s="4"/>
      <c r="R14" s="115"/>
      <c r="S14" s="17"/>
      <c r="T14" s="186"/>
      <c r="U14" s="4"/>
      <c r="V14" s="115"/>
      <c r="W14" s="17"/>
      <c r="X14" s="186"/>
      <c r="Y14" s="4"/>
      <c r="Z14" s="115"/>
    </row>
    <row r="15" spans="1:29" ht="21" customHeight="1">
      <c r="A15" s="424"/>
      <c r="B15" s="425"/>
      <c r="C15" s="48" t="s">
        <v>378</v>
      </c>
      <c r="D15" s="186" t="s">
        <v>497</v>
      </c>
      <c r="E15" s="4">
        <v>610</v>
      </c>
      <c r="F15" s="298"/>
      <c r="G15" s="15"/>
      <c r="H15" s="47"/>
      <c r="I15" s="4"/>
      <c r="J15" s="4"/>
      <c r="K15" s="14"/>
      <c r="L15" s="186"/>
      <c r="M15" s="4"/>
      <c r="N15" s="115"/>
      <c r="O15" s="14"/>
      <c r="P15" s="186"/>
      <c r="Q15" s="4"/>
      <c r="R15" s="115"/>
      <c r="S15" s="17"/>
      <c r="T15" s="186"/>
      <c r="U15" s="4"/>
      <c r="V15" s="115"/>
      <c r="W15" s="17"/>
      <c r="X15" s="186"/>
      <c r="Y15" s="4"/>
      <c r="Z15" s="115"/>
    </row>
    <row r="16" spans="1:29" ht="21" customHeight="1">
      <c r="A16" s="424"/>
      <c r="B16" s="425"/>
      <c r="C16" s="48" t="s">
        <v>379</v>
      </c>
      <c r="D16" s="186" t="s">
        <v>497</v>
      </c>
      <c r="E16" s="4">
        <v>710</v>
      </c>
      <c r="F16" s="298"/>
      <c r="G16" s="15"/>
      <c r="H16" s="47"/>
      <c r="I16" s="4"/>
      <c r="J16" s="4"/>
      <c r="K16" s="14"/>
      <c r="L16" s="186"/>
      <c r="M16" s="4"/>
      <c r="N16" s="115"/>
      <c r="O16" s="14"/>
      <c r="P16" s="186"/>
      <c r="Q16" s="4"/>
      <c r="R16" s="115"/>
      <c r="S16" s="17"/>
      <c r="T16" s="186"/>
      <c r="U16" s="4"/>
      <c r="V16" s="115"/>
      <c r="W16" s="17"/>
      <c r="X16" s="186"/>
      <c r="Y16" s="4"/>
      <c r="Z16" s="115"/>
    </row>
    <row r="17" spans="1:26" ht="21" customHeight="1">
      <c r="A17" s="424"/>
      <c r="B17" s="425"/>
      <c r="C17" s="48" t="s">
        <v>380</v>
      </c>
      <c r="D17" s="186" t="s">
        <v>497</v>
      </c>
      <c r="E17" s="4">
        <v>790</v>
      </c>
      <c r="F17" s="298"/>
      <c r="G17" s="15"/>
      <c r="H17" s="47"/>
      <c r="I17" s="4"/>
      <c r="J17" s="4"/>
      <c r="K17" s="14"/>
      <c r="L17" s="186"/>
      <c r="M17" s="4"/>
      <c r="N17" s="115"/>
      <c r="O17" s="14"/>
      <c r="P17" s="186"/>
      <c r="Q17" s="4"/>
      <c r="R17" s="115"/>
      <c r="S17" s="17"/>
      <c r="T17" s="186"/>
      <c r="U17" s="4"/>
      <c r="V17" s="115"/>
      <c r="W17" s="17"/>
      <c r="X17" s="186"/>
      <c r="Y17" s="4"/>
      <c r="Z17" s="115"/>
    </row>
    <row r="18" spans="1:26" ht="21" customHeight="1">
      <c r="A18" s="424"/>
      <c r="B18" s="425"/>
      <c r="C18" s="48" t="s">
        <v>381</v>
      </c>
      <c r="D18" s="186" t="s">
        <v>497</v>
      </c>
      <c r="E18" s="4">
        <v>1030</v>
      </c>
      <c r="F18" s="298"/>
      <c r="G18" s="15"/>
      <c r="H18" s="47"/>
      <c r="I18" s="4"/>
      <c r="J18" s="4"/>
      <c r="K18" s="14"/>
      <c r="L18" s="186"/>
      <c r="M18" s="4"/>
      <c r="N18" s="115"/>
      <c r="O18" s="14"/>
      <c r="P18" s="186"/>
      <c r="Q18" s="4"/>
      <c r="R18" s="115"/>
      <c r="S18" s="17"/>
      <c r="T18" s="186"/>
      <c r="U18" s="4"/>
      <c r="V18" s="115"/>
      <c r="W18" s="17"/>
      <c r="X18" s="186"/>
      <c r="Y18" s="4"/>
      <c r="Z18" s="115"/>
    </row>
    <row r="19" spans="1:26" ht="21" customHeight="1">
      <c r="A19" s="424"/>
      <c r="B19" s="425"/>
      <c r="C19" s="48" t="s">
        <v>382</v>
      </c>
      <c r="D19" s="186" t="s">
        <v>497</v>
      </c>
      <c r="E19" s="4">
        <v>980</v>
      </c>
      <c r="F19" s="298"/>
      <c r="G19" s="15"/>
      <c r="H19" s="47"/>
      <c r="I19" s="4"/>
      <c r="J19" s="4"/>
      <c r="K19" s="14"/>
      <c r="L19" s="186"/>
      <c r="M19" s="4"/>
      <c r="N19" s="115"/>
      <c r="O19" s="14"/>
      <c r="P19" s="186"/>
      <c r="Q19" s="4"/>
      <c r="R19" s="115"/>
      <c r="S19" s="17"/>
      <c r="T19" s="186"/>
      <c r="U19" s="4"/>
      <c r="V19" s="115"/>
      <c r="W19" s="17"/>
      <c r="X19" s="186"/>
      <c r="Y19" s="4"/>
      <c r="Z19" s="115"/>
    </row>
    <row r="20" spans="1:26" ht="21" customHeight="1">
      <c r="A20" s="424"/>
      <c r="B20" s="425"/>
      <c r="C20" s="48" t="s">
        <v>383</v>
      </c>
      <c r="D20" s="186" t="s">
        <v>497</v>
      </c>
      <c r="E20" s="4">
        <v>1410</v>
      </c>
      <c r="F20" s="298"/>
      <c r="G20" s="15"/>
      <c r="H20" s="47"/>
      <c r="I20" s="4"/>
      <c r="J20" s="4"/>
      <c r="K20" s="14"/>
      <c r="L20" s="186"/>
      <c r="M20" s="4"/>
      <c r="N20" s="115"/>
      <c r="O20" s="14"/>
      <c r="P20" s="186"/>
      <c r="Q20" s="4"/>
      <c r="R20" s="115"/>
      <c r="S20" s="17"/>
      <c r="T20" s="186"/>
      <c r="U20" s="4"/>
      <c r="V20" s="115"/>
      <c r="W20" s="17"/>
      <c r="X20" s="186"/>
      <c r="Y20" s="4"/>
      <c r="Z20" s="115"/>
    </row>
    <row r="21" spans="1:26" ht="21" customHeight="1">
      <c r="A21" s="424"/>
      <c r="B21" s="425"/>
      <c r="C21" s="48" t="s">
        <v>384</v>
      </c>
      <c r="D21" s="186" t="s">
        <v>497</v>
      </c>
      <c r="E21" s="4">
        <v>1220</v>
      </c>
      <c r="F21" s="298"/>
      <c r="G21" s="15"/>
      <c r="H21" s="47"/>
      <c r="I21" s="4"/>
      <c r="J21" s="4"/>
      <c r="K21" s="14"/>
      <c r="L21" s="186"/>
      <c r="M21" s="4"/>
      <c r="N21" s="115"/>
      <c r="O21" s="14"/>
      <c r="P21" s="186"/>
      <c r="Q21" s="4"/>
      <c r="R21" s="115"/>
      <c r="S21" s="17"/>
      <c r="T21" s="186"/>
      <c r="U21" s="4"/>
      <c r="V21" s="115"/>
      <c r="W21" s="17"/>
      <c r="X21" s="186"/>
      <c r="Y21" s="4"/>
      <c r="Z21" s="115"/>
    </row>
    <row r="22" spans="1:26" ht="21" customHeight="1">
      <c r="A22" s="424"/>
      <c r="B22" s="425"/>
      <c r="C22" s="48" t="s">
        <v>385</v>
      </c>
      <c r="D22" s="186" t="s">
        <v>497</v>
      </c>
      <c r="E22" s="4">
        <v>700</v>
      </c>
      <c r="F22" s="298"/>
      <c r="G22" s="15"/>
      <c r="H22" s="47"/>
      <c r="I22" s="4"/>
      <c r="J22" s="4"/>
      <c r="K22" s="14"/>
      <c r="L22" s="186"/>
      <c r="M22" s="4"/>
      <c r="N22" s="115"/>
      <c r="O22" s="14"/>
      <c r="P22" s="186"/>
      <c r="Q22" s="4"/>
      <c r="R22" s="115"/>
      <c r="S22" s="17"/>
      <c r="T22" s="186"/>
      <c r="U22" s="4"/>
      <c r="V22" s="115"/>
      <c r="W22" s="17"/>
      <c r="X22" s="186"/>
      <c r="Y22" s="4"/>
      <c r="Z22" s="115"/>
    </row>
    <row r="23" spans="1:26" ht="21" customHeight="1">
      <c r="A23" s="424"/>
      <c r="B23" s="425"/>
      <c r="C23" s="48" t="s">
        <v>386</v>
      </c>
      <c r="D23" s="186" t="s">
        <v>517</v>
      </c>
      <c r="E23" s="4">
        <v>160</v>
      </c>
      <c r="F23" s="298"/>
      <c r="G23" s="15"/>
      <c r="H23" s="47"/>
      <c r="I23" s="4"/>
      <c r="J23" s="4"/>
      <c r="K23" s="14"/>
      <c r="L23" s="186"/>
      <c r="M23" s="4"/>
      <c r="N23" s="115"/>
      <c r="O23" s="14"/>
      <c r="P23" s="186"/>
      <c r="Q23" s="4"/>
      <c r="R23" s="115"/>
      <c r="S23" s="17"/>
      <c r="T23" s="186"/>
      <c r="U23" s="4"/>
      <c r="V23" s="115"/>
      <c r="W23" s="17"/>
      <c r="X23" s="186"/>
      <c r="Y23" s="4"/>
      <c r="Z23" s="115"/>
    </row>
    <row r="24" spans="1:26" ht="21" customHeight="1">
      <c r="A24" s="424"/>
      <c r="B24" s="425"/>
      <c r="C24" s="48" t="s">
        <v>236</v>
      </c>
      <c r="D24" s="186"/>
      <c r="E24" s="4">
        <v>20</v>
      </c>
      <c r="F24" s="298"/>
      <c r="G24" s="15"/>
      <c r="H24" s="47"/>
      <c r="I24" s="4"/>
      <c r="J24" s="4"/>
      <c r="K24" s="14"/>
      <c r="L24" s="186"/>
      <c r="M24" s="4"/>
      <c r="N24" s="115"/>
      <c r="O24" s="14"/>
      <c r="P24" s="186"/>
      <c r="Q24" s="4"/>
      <c r="R24" s="115"/>
      <c r="S24" s="17"/>
      <c r="T24" s="186"/>
      <c r="U24" s="4"/>
      <c r="V24" s="115"/>
      <c r="W24" s="17"/>
      <c r="X24" s="186"/>
      <c r="Y24" s="4"/>
      <c r="Z24" s="115"/>
    </row>
    <row r="25" spans="1:26" ht="21" customHeight="1">
      <c r="A25" s="424"/>
      <c r="B25" s="425"/>
      <c r="C25" s="48"/>
      <c r="D25" s="186"/>
      <c r="E25" s="45"/>
      <c r="F25" s="110"/>
      <c r="G25" s="15"/>
      <c r="H25" s="47"/>
      <c r="I25" s="4"/>
      <c r="J25" s="4"/>
      <c r="K25" s="14"/>
      <c r="L25" s="186"/>
      <c r="M25" s="4"/>
      <c r="N25" s="115"/>
      <c r="O25" s="14"/>
      <c r="P25" s="186"/>
      <c r="Q25" s="4"/>
      <c r="R25" s="115"/>
      <c r="S25" s="17"/>
      <c r="T25" s="186"/>
      <c r="U25" s="4"/>
      <c r="V25" s="115"/>
      <c r="W25" s="17"/>
      <c r="X25" s="186"/>
      <c r="Y25" s="4"/>
      <c r="Z25" s="115"/>
    </row>
    <row r="26" spans="1:26" ht="21" customHeight="1">
      <c r="A26" s="424"/>
      <c r="B26" s="425"/>
      <c r="C26" s="14"/>
      <c r="D26" s="186"/>
      <c r="E26" s="45"/>
      <c r="F26" s="110"/>
      <c r="G26" s="15"/>
      <c r="H26" s="47"/>
      <c r="I26" s="4"/>
      <c r="J26" s="16"/>
      <c r="K26" s="14"/>
      <c r="L26" s="186"/>
      <c r="M26" s="4"/>
      <c r="N26" s="115"/>
      <c r="O26" s="14"/>
      <c r="P26" s="186"/>
      <c r="Q26" s="4"/>
      <c r="R26" s="115"/>
      <c r="S26" s="17"/>
      <c r="T26" s="186"/>
      <c r="U26" s="4"/>
      <c r="V26" s="115"/>
      <c r="W26" s="17"/>
      <c r="X26" s="186"/>
      <c r="Y26" s="4"/>
      <c r="Z26" s="115"/>
    </row>
    <row r="27" spans="1:26" ht="21" customHeight="1">
      <c r="A27" s="424"/>
      <c r="B27" s="425"/>
      <c r="C27" s="14"/>
      <c r="D27" s="186"/>
      <c r="E27" s="45"/>
      <c r="F27" s="110"/>
      <c r="G27" s="15"/>
      <c r="H27" s="47"/>
      <c r="I27" s="4"/>
      <c r="J27" s="16"/>
      <c r="K27" s="14"/>
      <c r="L27" s="186"/>
      <c r="M27" s="4"/>
      <c r="N27" s="115"/>
      <c r="O27" s="14"/>
      <c r="P27" s="186"/>
      <c r="Q27" s="4"/>
      <c r="R27" s="115"/>
      <c r="S27" s="17"/>
      <c r="T27" s="186"/>
      <c r="U27" s="4"/>
      <c r="V27" s="115"/>
      <c r="W27" s="17"/>
      <c r="X27" s="186"/>
      <c r="Y27" s="4"/>
      <c r="Z27" s="115"/>
    </row>
    <row r="28" spans="1:26" ht="21" customHeight="1">
      <c r="A28" s="424"/>
      <c r="B28" s="425"/>
      <c r="C28" s="14"/>
      <c r="D28" s="186"/>
      <c r="E28" s="4"/>
      <c r="F28" s="110"/>
      <c r="G28" s="15"/>
      <c r="H28" s="47"/>
      <c r="I28" s="4"/>
      <c r="J28" s="16"/>
      <c r="K28" s="14"/>
      <c r="L28" s="186"/>
      <c r="M28" s="4"/>
      <c r="N28" s="115"/>
      <c r="O28" s="14"/>
      <c r="P28" s="186"/>
      <c r="Q28" s="4"/>
      <c r="R28" s="115"/>
      <c r="S28" s="17"/>
      <c r="T28" s="186"/>
      <c r="U28" s="4"/>
      <c r="V28" s="115"/>
      <c r="W28" s="17"/>
      <c r="X28" s="186"/>
      <c r="Y28" s="4"/>
      <c r="Z28" s="115"/>
    </row>
    <row r="29" spans="1:26" ht="21" customHeight="1">
      <c r="A29" s="424"/>
      <c r="B29" s="425"/>
      <c r="C29" s="14"/>
      <c r="D29" s="186"/>
      <c r="E29" s="4"/>
      <c r="F29" s="110"/>
      <c r="G29" s="15"/>
      <c r="H29" s="47"/>
      <c r="I29" s="4"/>
      <c r="J29" s="16"/>
      <c r="K29" s="14"/>
      <c r="L29" s="186"/>
      <c r="M29" s="4"/>
      <c r="N29" s="115"/>
      <c r="O29" s="14"/>
      <c r="P29" s="186"/>
      <c r="Q29" s="4"/>
      <c r="R29" s="115"/>
      <c r="S29" s="17"/>
      <c r="T29" s="186"/>
      <c r="U29" s="4"/>
      <c r="V29" s="115"/>
      <c r="W29" s="17"/>
      <c r="X29" s="186"/>
      <c r="Y29" s="4"/>
      <c r="Z29" s="115"/>
    </row>
    <row r="30" spans="1:26" ht="21" customHeight="1">
      <c r="A30" s="424"/>
      <c r="B30" s="425"/>
      <c r="C30" s="14"/>
      <c r="D30" s="186"/>
      <c r="E30" s="4"/>
      <c r="F30" s="110"/>
      <c r="G30" s="15"/>
      <c r="H30" s="47"/>
      <c r="I30" s="4"/>
      <c r="J30" s="16"/>
      <c r="K30" s="14"/>
      <c r="L30" s="186"/>
      <c r="M30" s="4"/>
      <c r="N30" s="115"/>
      <c r="O30" s="14"/>
      <c r="P30" s="186"/>
      <c r="Q30" s="4"/>
      <c r="R30" s="115"/>
      <c r="S30" s="17"/>
      <c r="T30" s="186"/>
      <c r="U30" s="4"/>
      <c r="V30" s="115"/>
      <c r="W30" s="17"/>
      <c r="X30" s="186"/>
      <c r="Y30" s="4"/>
      <c r="Z30" s="115"/>
    </row>
    <row r="31" spans="1:26" ht="21" customHeight="1">
      <c r="A31" s="424"/>
      <c r="B31" s="425"/>
      <c r="C31" s="14"/>
      <c r="D31" s="186"/>
      <c r="E31" s="4"/>
      <c r="F31" s="110"/>
      <c r="G31" s="15"/>
      <c r="H31" s="47"/>
      <c r="I31" s="4"/>
      <c r="J31" s="16"/>
      <c r="K31" s="14"/>
      <c r="L31" s="186"/>
      <c r="M31" s="4"/>
      <c r="N31" s="115"/>
      <c r="O31" s="14"/>
      <c r="P31" s="186"/>
      <c r="Q31" s="4"/>
      <c r="R31" s="115"/>
      <c r="S31" s="17"/>
      <c r="T31" s="186"/>
      <c r="U31" s="4"/>
      <c r="V31" s="115"/>
      <c r="W31" s="17"/>
      <c r="X31" s="186"/>
      <c r="Y31" s="4"/>
      <c r="Z31" s="115"/>
    </row>
    <row r="32" spans="1:26" ht="21" customHeight="1">
      <c r="A32" s="424"/>
      <c r="B32" s="425"/>
      <c r="C32" s="14"/>
      <c r="D32" s="186"/>
      <c r="E32" s="4"/>
      <c r="F32" s="110"/>
      <c r="G32" s="15"/>
      <c r="H32" s="47"/>
      <c r="I32" s="4"/>
      <c r="J32" s="16"/>
      <c r="K32" s="14"/>
      <c r="L32" s="186"/>
      <c r="M32" s="4"/>
      <c r="N32" s="115"/>
      <c r="O32" s="14"/>
      <c r="P32" s="186"/>
      <c r="Q32" s="4"/>
      <c r="R32" s="115"/>
      <c r="S32" s="17"/>
      <c r="T32" s="186"/>
      <c r="U32" s="4"/>
      <c r="V32" s="115"/>
      <c r="W32" s="17"/>
      <c r="X32" s="186"/>
      <c r="Y32" s="4"/>
      <c r="Z32" s="115"/>
    </row>
    <row r="33" spans="1:29" ht="21" customHeight="1">
      <c r="A33" s="424"/>
      <c r="B33" s="425"/>
      <c r="C33" s="14"/>
      <c r="D33" s="186"/>
      <c r="E33" s="4"/>
      <c r="F33" s="110"/>
      <c r="G33" s="15"/>
      <c r="H33" s="47"/>
      <c r="I33" s="4"/>
      <c r="J33" s="16"/>
      <c r="K33" s="14"/>
      <c r="L33" s="186"/>
      <c r="M33" s="4"/>
      <c r="N33" s="115"/>
      <c r="O33" s="14"/>
      <c r="P33" s="186"/>
      <c r="Q33" s="4"/>
      <c r="R33" s="115"/>
      <c r="S33" s="17"/>
      <c r="T33" s="186"/>
      <c r="U33" s="4"/>
      <c r="V33" s="115"/>
      <c r="W33" s="17"/>
      <c r="X33" s="186"/>
      <c r="Y33" s="4"/>
      <c r="Z33" s="115"/>
    </row>
    <row r="34" spans="1:29" ht="21" customHeight="1">
      <c r="A34" s="424"/>
      <c r="B34" s="425"/>
      <c r="C34" s="33"/>
      <c r="D34" s="242"/>
      <c r="E34" s="22"/>
      <c r="F34" s="114"/>
      <c r="G34" s="54"/>
      <c r="H34" s="143"/>
      <c r="I34" s="22"/>
      <c r="J34" s="60"/>
      <c r="K34" s="33"/>
      <c r="L34" s="242"/>
      <c r="M34" s="22"/>
      <c r="N34" s="116"/>
      <c r="O34" s="33"/>
      <c r="P34" s="242"/>
      <c r="Q34" s="22"/>
      <c r="R34" s="116"/>
      <c r="S34" s="59"/>
      <c r="T34" s="242"/>
      <c r="U34" s="22"/>
      <c r="V34" s="116"/>
      <c r="W34" s="59"/>
      <c r="X34" s="242"/>
      <c r="Y34" s="22"/>
      <c r="Z34" s="116"/>
    </row>
    <row r="35" spans="1:29" ht="21" customHeight="1">
      <c r="A35" s="427"/>
      <c r="B35" s="428"/>
      <c r="C35" s="55"/>
      <c r="D35" s="177"/>
      <c r="E35" s="56"/>
      <c r="F35" s="57"/>
      <c r="G35" s="489" t="s">
        <v>520</v>
      </c>
      <c r="H35" s="476"/>
      <c r="I35" s="56">
        <f>SUM(I6:I34,E6:E33)</f>
        <v>19620</v>
      </c>
      <c r="J35" s="117">
        <f>SUM(F6:F34,J6:J34)</f>
        <v>0</v>
      </c>
      <c r="K35" s="475" t="s">
        <v>520</v>
      </c>
      <c r="L35" s="476"/>
      <c r="M35" s="56">
        <f>SUM(M6:M34)</f>
        <v>1680</v>
      </c>
      <c r="N35" s="117">
        <f>SUM(N6:N34)</f>
        <v>0</v>
      </c>
      <c r="O35" s="475" t="s">
        <v>520</v>
      </c>
      <c r="P35" s="476"/>
      <c r="Q35" s="56">
        <f>SUM(Q6:Q34)</f>
        <v>2090</v>
      </c>
      <c r="R35" s="117">
        <f>SUM(R6:R34)</f>
        <v>0</v>
      </c>
      <c r="S35" s="475" t="s">
        <v>520</v>
      </c>
      <c r="T35" s="476"/>
      <c r="U35" s="56">
        <f>SUM(U6:U34)</f>
        <v>5060</v>
      </c>
      <c r="V35" s="117">
        <f>SUM(V6:V34)</f>
        <v>0</v>
      </c>
      <c r="W35" s="475" t="s">
        <v>520</v>
      </c>
      <c r="X35" s="476"/>
      <c r="Y35" s="56">
        <f>SUM(Y6:Y34)</f>
        <v>0</v>
      </c>
      <c r="Z35" s="117">
        <f>SUM(Z6:Z34)</f>
        <v>0</v>
      </c>
    </row>
    <row r="36" spans="1:29" ht="21" customHeight="1">
      <c r="C36" s="99" t="str">
        <f>A4&amp;"公表部数　計"</f>
        <v>別府市公表部数　計</v>
      </c>
      <c r="D36" s="474">
        <f>SUM(I35,M35,Q35,U35,Y35)</f>
        <v>28450</v>
      </c>
      <c r="E36" s="474"/>
      <c r="F36" s="348" t="s">
        <v>90</v>
      </c>
      <c r="V36" s="26" t="str">
        <f>A4&amp;"　計"</f>
        <v>別府市　計</v>
      </c>
      <c r="W36" s="113">
        <f>SUM(J35,N35,R35,V35,Z35)</f>
        <v>0</v>
      </c>
      <c r="X36" s="113"/>
      <c r="Y36" s="27" t="s">
        <v>90</v>
      </c>
      <c r="Z36" s="26" t="str">
        <f>COUNT(F6:F14,F15:F22,J6:J34,N6:N34,R6:R34,V6:V34,Z6:Z34)&amp;"エリア"</f>
        <v>0エリア</v>
      </c>
    </row>
    <row r="37" spans="1:29">
      <c r="A37" s="28"/>
      <c r="B37" s="28"/>
      <c r="C37" s="24"/>
      <c r="D37" s="24"/>
      <c r="E37" s="25"/>
      <c r="F37" s="25"/>
      <c r="G37" s="24"/>
      <c r="H37" s="24"/>
      <c r="I37" s="25"/>
      <c r="J37" s="25"/>
      <c r="K37" s="24"/>
      <c r="L37" s="24"/>
      <c r="M37" s="25"/>
      <c r="N37" s="25"/>
      <c r="O37" s="24"/>
      <c r="P37" s="24"/>
      <c r="Q37" s="25"/>
      <c r="R37" s="25"/>
      <c r="S37" s="24"/>
      <c r="T37" s="24"/>
      <c r="U37" s="25"/>
      <c r="V37" s="25"/>
      <c r="W37" s="24"/>
      <c r="X37" s="24"/>
      <c r="Y37" s="25"/>
      <c r="Z37" s="334" t="s">
        <v>702</v>
      </c>
      <c r="AA37" s="24"/>
      <c r="AB37" s="25"/>
      <c r="AC37" s="29"/>
    </row>
    <row r="38" spans="1:29" ht="21" customHeight="1">
      <c r="A38" s="138" t="s">
        <v>588</v>
      </c>
      <c r="B38" s="28"/>
      <c r="C38" s="24"/>
      <c r="D38" s="24"/>
      <c r="E38" s="25"/>
      <c r="F38" s="25"/>
      <c r="G38" s="24"/>
      <c r="H38" s="24"/>
      <c r="I38" s="25"/>
      <c r="J38" s="25"/>
      <c r="K38" s="24"/>
      <c r="L38" s="24"/>
      <c r="M38" s="25"/>
      <c r="N38" s="25"/>
      <c r="O38" s="24"/>
      <c r="P38" s="24"/>
      <c r="Q38" s="25"/>
      <c r="R38" s="25"/>
      <c r="S38" s="24"/>
      <c r="T38" s="24"/>
      <c r="U38" s="25"/>
      <c r="V38" s="25"/>
      <c r="W38" s="24"/>
      <c r="X38" s="24"/>
      <c r="Y38" s="25"/>
      <c r="Z38" s="139" t="s">
        <v>701</v>
      </c>
      <c r="AA38" s="24"/>
      <c r="AB38" s="25"/>
      <c r="AC38" s="25"/>
    </row>
  </sheetData>
  <customSheetViews>
    <customSheetView guid="{684D358C-28C4-40BE-A0DA-CF571A586D60}" scale="90" showPageBreaks="1" showGridLines="0" zeroValues="0" fitToPage="1">
      <selection activeCell="U13" sqref="U13"/>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39370078740157483" right="0.39370078740157483"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39370078740157483" right="0.39370078740157483"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cellComments="asDisplayed" horizontalDpi="4294967292" r:id="rId5"/>
      <headerFooter alignWithMargins="0">
        <oddHeader>&amp;L折込広告企画書</oddHeader>
      </headerFooter>
    </customSheetView>
  </customSheetViews>
  <mergeCells count="32">
    <mergeCell ref="S4:V4"/>
    <mergeCell ref="W4:Z4"/>
    <mergeCell ref="W2:Y2"/>
    <mergeCell ref="P2:S2"/>
    <mergeCell ref="T2:V2"/>
    <mergeCell ref="C4:J4"/>
    <mergeCell ref="K4:N4"/>
    <mergeCell ref="O4:R4"/>
    <mergeCell ref="A4:B35"/>
    <mergeCell ref="A2:E2"/>
    <mergeCell ref="I2:J2"/>
    <mergeCell ref="F2:H2"/>
    <mergeCell ref="L2:O2"/>
    <mergeCell ref="C5:D5"/>
    <mergeCell ref="G5:H5"/>
    <mergeCell ref="K5:L5"/>
    <mergeCell ref="O5:P5"/>
    <mergeCell ref="K35:L35"/>
    <mergeCell ref="G35:H35"/>
    <mergeCell ref="A1:E1"/>
    <mergeCell ref="I1:J1"/>
    <mergeCell ref="W1:Y1"/>
    <mergeCell ref="F1:H1"/>
    <mergeCell ref="L1:O1"/>
    <mergeCell ref="P1:S1"/>
    <mergeCell ref="T1:V1"/>
    <mergeCell ref="D36:E36"/>
    <mergeCell ref="S5:T5"/>
    <mergeCell ref="W5:X5"/>
    <mergeCell ref="W35:X35"/>
    <mergeCell ref="S35:T35"/>
    <mergeCell ref="O35:P35"/>
  </mergeCells>
  <phoneticPr fontId="2"/>
  <dataValidations count="1">
    <dataValidation type="whole" operator="lessThanOrEqual" allowBlank="1" showInputMessage="1" showErrorMessage="1" sqref="Z6 N6:N12 R6:R13 F6:F25 V6:V13">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C39"/>
  <sheetViews>
    <sheetView showGridLines="0" showZeros="0" zoomScale="90" zoomScaleNormal="90" workbookViewId="0">
      <selection sqref="A1:E1"/>
    </sheetView>
  </sheetViews>
  <sheetFormatPr defaultColWidth="9" defaultRowHeight="13.5"/>
  <cols>
    <col min="1" max="2" width="3.5" style="23" customWidth="1"/>
    <col min="3" max="3" width="11.625" style="25" customWidth="1"/>
    <col min="4" max="4" width="4.625" style="25" customWidth="1"/>
    <col min="5" max="6" width="8.625" style="27" customWidth="1"/>
    <col min="7" max="7" width="11.625" style="25" customWidth="1"/>
    <col min="8" max="8" width="4.625" style="25" customWidth="1"/>
    <col min="9" max="10" width="8.625" style="27" customWidth="1"/>
    <col min="11" max="11" width="11.625" style="25" customWidth="1"/>
    <col min="12" max="12" width="4.625" style="25" customWidth="1"/>
    <col min="13" max="14" width="8.625" style="27" customWidth="1"/>
    <col min="15" max="15" width="11.625" style="25" customWidth="1"/>
    <col min="16" max="16" width="4.625" style="25" customWidth="1"/>
    <col min="17" max="18" width="8.625" style="27" customWidth="1"/>
    <col min="19" max="19" width="11.625" style="25" customWidth="1"/>
    <col min="20" max="20" width="4.625" style="25" customWidth="1"/>
    <col min="21" max="22" width="8.625" style="27" customWidth="1"/>
    <col min="23" max="23" width="11.625" style="25" customWidth="1"/>
    <col min="24" max="24" width="4.625" style="25" customWidth="1"/>
    <col min="25" max="26" width="8.625" style="27" customWidth="1"/>
    <col min="27" max="16384" width="9" style="13"/>
  </cols>
  <sheetData>
    <row r="1" spans="1:29" s="6" customFormat="1" ht="13.5" customHeight="1">
      <c r="A1" s="452" t="s">
        <v>16</v>
      </c>
      <c r="B1" s="453"/>
      <c r="C1" s="453"/>
      <c r="D1" s="453"/>
      <c r="E1" s="453"/>
      <c r="F1" s="462" t="s">
        <v>17</v>
      </c>
      <c r="G1" s="463"/>
      <c r="H1" s="464"/>
      <c r="I1" s="456" t="s">
        <v>18</v>
      </c>
      <c r="J1" s="456"/>
      <c r="K1" s="347" t="s">
        <v>0</v>
      </c>
      <c r="L1" s="462" t="s">
        <v>19</v>
      </c>
      <c r="M1" s="463"/>
      <c r="N1" s="463"/>
      <c r="O1" s="464"/>
      <c r="P1" s="462" t="s">
        <v>20</v>
      </c>
      <c r="Q1" s="463"/>
      <c r="R1" s="463"/>
      <c r="S1" s="464"/>
      <c r="T1" s="462" t="s">
        <v>21</v>
      </c>
      <c r="U1" s="463"/>
      <c r="V1" s="464"/>
      <c r="W1" s="456" t="s">
        <v>22</v>
      </c>
      <c r="X1" s="456"/>
      <c r="Y1" s="456"/>
      <c r="Z1" s="203" t="s">
        <v>23</v>
      </c>
    </row>
    <row r="2" spans="1:29" s="7" customFormat="1" ht="24.95" customHeight="1">
      <c r="A2" s="454"/>
      <c r="B2" s="455"/>
      <c r="C2" s="455"/>
      <c r="D2" s="455"/>
      <c r="E2" s="455"/>
      <c r="F2" s="459">
        <f>SUM('大分市:日経新聞 '!I2)</f>
        <v>0</v>
      </c>
      <c r="G2" s="460"/>
      <c r="H2" s="461"/>
      <c r="I2" s="473">
        <f>SUM(W16,W25,W37)</f>
        <v>0</v>
      </c>
      <c r="J2" s="473"/>
      <c r="K2" s="346"/>
      <c r="L2" s="457"/>
      <c r="M2" s="468"/>
      <c r="N2" s="468"/>
      <c r="O2" s="458"/>
      <c r="P2" s="457"/>
      <c r="Q2" s="468"/>
      <c r="R2" s="468"/>
      <c r="S2" s="458"/>
      <c r="T2" s="457"/>
      <c r="U2" s="468"/>
      <c r="V2" s="458"/>
      <c r="W2" s="473"/>
      <c r="X2" s="473"/>
      <c r="Y2" s="473"/>
      <c r="Z2" s="280"/>
      <c r="AA2" s="207"/>
      <c r="AB2" s="207"/>
      <c r="AC2" s="207"/>
    </row>
    <row r="3" spans="1:29" s="7" customFormat="1" ht="12" customHeight="1">
      <c r="A3" s="8"/>
      <c r="B3" s="8"/>
      <c r="C3" s="9"/>
      <c r="D3" s="9"/>
      <c r="E3" s="10"/>
      <c r="F3" s="10"/>
      <c r="G3" s="11"/>
      <c r="H3" s="11"/>
      <c r="I3" s="12"/>
      <c r="J3" s="12"/>
      <c r="K3" s="11"/>
      <c r="L3" s="11"/>
      <c r="M3" s="12"/>
      <c r="N3" s="12"/>
      <c r="O3" s="11"/>
      <c r="P3" s="11"/>
      <c r="Q3" s="12"/>
      <c r="R3" s="12"/>
      <c r="S3" s="11"/>
      <c r="T3" s="11"/>
      <c r="U3" s="12"/>
      <c r="V3" s="12"/>
      <c r="W3" s="11"/>
      <c r="X3" s="11"/>
      <c r="Y3" s="12"/>
      <c r="Z3" s="12"/>
    </row>
    <row r="4" spans="1:29" ht="21" customHeight="1">
      <c r="A4" s="496" t="s">
        <v>100</v>
      </c>
      <c r="B4" s="497"/>
      <c r="C4" s="480" t="s">
        <v>84</v>
      </c>
      <c r="D4" s="481"/>
      <c r="E4" s="482"/>
      <c r="F4" s="482"/>
      <c r="G4" s="482"/>
      <c r="H4" s="482"/>
      <c r="I4" s="482"/>
      <c r="J4" s="483"/>
      <c r="K4" s="481" t="s">
        <v>85</v>
      </c>
      <c r="L4" s="481"/>
      <c r="M4" s="482"/>
      <c r="N4" s="484"/>
      <c r="O4" s="480" t="s">
        <v>86</v>
      </c>
      <c r="P4" s="481"/>
      <c r="Q4" s="482"/>
      <c r="R4" s="483"/>
      <c r="S4" s="481" t="s">
        <v>87</v>
      </c>
      <c r="T4" s="481"/>
      <c r="U4" s="482"/>
      <c r="V4" s="484"/>
      <c r="W4" s="480" t="s">
        <v>88</v>
      </c>
      <c r="X4" s="481"/>
      <c r="Y4" s="482"/>
      <c r="Z4" s="483"/>
    </row>
    <row r="5" spans="1:29" s="6" customFormat="1" ht="21" customHeight="1">
      <c r="A5" s="498"/>
      <c r="B5" s="499"/>
      <c r="C5" s="493" t="s">
        <v>525</v>
      </c>
      <c r="D5" s="494"/>
      <c r="E5" s="69" t="s">
        <v>117</v>
      </c>
      <c r="F5" s="69" t="s">
        <v>118</v>
      </c>
      <c r="G5" s="495" t="s">
        <v>525</v>
      </c>
      <c r="H5" s="494"/>
      <c r="I5" s="69" t="s">
        <v>117</v>
      </c>
      <c r="J5" s="70" t="s">
        <v>118</v>
      </c>
      <c r="K5" s="493" t="s">
        <v>525</v>
      </c>
      <c r="L5" s="494"/>
      <c r="M5" s="69" t="s">
        <v>117</v>
      </c>
      <c r="N5" s="70" t="s">
        <v>118</v>
      </c>
      <c r="O5" s="493" t="s">
        <v>525</v>
      </c>
      <c r="P5" s="494"/>
      <c r="Q5" s="69" t="s">
        <v>117</v>
      </c>
      <c r="R5" s="70" t="s">
        <v>118</v>
      </c>
      <c r="S5" s="493" t="s">
        <v>525</v>
      </c>
      <c r="T5" s="494"/>
      <c r="U5" s="69" t="s">
        <v>117</v>
      </c>
      <c r="V5" s="70" t="s">
        <v>118</v>
      </c>
      <c r="W5" s="493" t="s">
        <v>525</v>
      </c>
      <c r="X5" s="494"/>
      <c r="Y5" s="69" t="s">
        <v>117</v>
      </c>
      <c r="Z5" s="70" t="s">
        <v>118</v>
      </c>
    </row>
    <row r="6" spans="1:29" ht="21" customHeight="1">
      <c r="A6" s="498"/>
      <c r="B6" s="499"/>
      <c r="C6" s="51" t="s">
        <v>330</v>
      </c>
      <c r="D6" s="202" t="s">
        <v>504</v>
      </c>
      <c r="E6" s="52">
        <v>300</v>
      </c>
      <c r="F6" s="299"/>
      <c r="G6" s="102"/>
      <c r="H6" s="102"/>
      <c r="I6" s="50"/>
      <c r="J6" s="122"/>
      <c r="K6" s="51" t="s">
        <v>392</v>
      </c>
      <c r="L6" s="202" t="s">
        <v>497</v>
      </c>
      <c r="M6" s="52">
        <v>810</v>
      </c>
      <c r="N6" s="125"/>
      <c r="O6" s="51" t="s">
        <v>392</v>
      </c>
      <c r="P6" s="202" t="s">
        <v>499</v>
      </c>
      <c r="Q6" s="52">
        <v>320</v>
      </c>
      <c r="R6" s="125"/>
      <c r="S6" s="51" t="s">
        <v>12</v>
      </c>
      <c r="T6" s="202"/>
      <c r="U6" s="52">
        <v>780</v>
      </c>
      <c r="V6" s="125"/>
      <c r="W6" s="51"/>
      <c r="X6" s="202"/>
      <c r="Y6" s="52"/>
      <c r="Z6" s="125"/>
    </row>
    <row r="7" spans="1:29" ht="21" customHeight="1">
      <c r="A7" s="498"/>
      <c r="B7" s="499"/>
      <c r="C7" s="14" t="s">
        <v>484</v>
      </c>
      <c r="D7" s="186"/>
      <c r="E7" s="4">
        <v>1500</v>
      </c>
      <c r="F7" s="298"/>
      <c r="G7" s="15"/>
      <c r="H7" s="47"/>
      <c r="I7" s="45"/>
      <c r="J7" s="120"/>
      <c r="K7" s="14"/>
      <c r="L7" s="186"/>
      <c r="M7" s="183"/>
      <c r="N7" s="115"/>
      <c r="O7" s="14"/>
      <c r="P7" s="186"/>
      <c r="Q7" s="183"/>
      <c r="R7" s="115"/>
      <c r="S7" s="14"/>
      <c r="T7" s="186"/>
      <c r="U7" s="4"/>
      <c r="V7" s="115"/>
      <c r="W7" s="14"/>
      <c r="X7" s="186"/>
      <c r="Y7" s="4"/>
      <c r="Z7" s="115"/>
    </row>
    <row r="8" spans="1:29" ht="21" customHeight="1">
      <c r="A8" s="498"/>
      <c r="B8" s="499"/>
      <c r="C8" s="48" t="s">
        <v>485</v>
      </c>
      <c r="D8" s="197" t="s">
        <v>504</v>
      </c>
      <c r="E8" s="4">
        <v>1310</v>
      </c>
      <c r="F8" s="298"/>
      <c r="G8" s="47"/>
      <c r="H8" s="47"/>
      <c r="I8" s="45"/>
      <c r="J8" s="120"/>
      <c r="K8" s="14"/>
      <c r="L8" s="186"/>
      <c r="M8" s="183"/>
      <c r="N8" s="115"/>
      <c r="O8" s="14"/>
      <c r="P8" s="186"/>
      <c r="Q8" s="4"/>
      <c r="R8" s="115"/>
      <c r="S8" s="14"/>
      <c r="T8" s="186"/>
      <c r="U8" s="4"/>
      <c r="V8" s="115"/>
      <c r="W8" s="14"/>
      <c r="X8" s="186"/>
      <c r="Y8" s="4"/>
      <c r="Z8" s="115"/>
    </row>
    <row r="9" spans="1:29" ht="21" customHeight="1">
      <c r="A9" s="498"/>
      <c r="B9" s="499"/>
      <c r="C9" s="14" t="s">
        <v>486</v>
      </c>
      <c r="D9" s="186" t="s">
        <v>504</v>
      </c>
      <c r="E9" s="4">
        <v>1760</v>
      </c>
      <c r="F9" s="298"/>
      <c r="G9" s="47"/>
      <c r="H9" s="47"/>
      <c r="I9" s="45"/>
      <c r="J9" s="120"/>
      <c r="K9" s="14"/>
      <c r="L9" s="186"/>
      <c r="M9" s="4"/>
      <c r="N9" s="115"/>
      <c r="O9" s="14"/>
      <c r="P9" s="186"/>
      <c r="Q9" s="4"/>
      <c r="R9" s="115"/>
      <c r="S9" s="14"/>
      <c r="T9" s="186"/>
      <c r="U9" s="4"/>
      <c r="V9" s="115"/>
      <c r="W9" s="14"/>
      <c r="X9" s="186"/>
      <c r="Y9" s="4"/>
      <c r="Z9" s="115"/>
    </row>
    <row r="10" spans="1:29" ht="21" customHeight="1">
      <c r="A10" s="498"/>
      <c r="B10" s="499"/>
      <c r="C10" s="14" t="s">
        <v>487</v>
      </c>
      <c r="D10" s="186" t="s">
        <v>501</v>
      </c>
      <c r="E10" s="4">
        <v>970</v>
      </c>
      <c r="F10" s="298"/>
      <c r="G10" s="15"/>
      <c r="H10" s="47"/>
      <c r="I10" s="4"/>
      <c r="J10" s="118"/>
      <c r="K10" s="14"/>
      <c r="L10" s="186"/>
      <c r="M10" s="4"/>
      <c r="N10" s="115"/>
      <c r="O10" s="14"/>
      <c r="P10" s="186"/>
      <c r="Q10" s="4"/>
      <c r="R10" s="115"/>
      <c r="S10" s="14"/>
      <c r="T10" s="186"/>
      <c r="U10" s="4"/>
      <c r="V10" s="115"/>
      <c r="W10" s="14"/>
      <c r="X10" s="186"/>
      <c r="Y10" s="4"/>
      <c r="Z10" s="115"/>
    </row>
    <row r="11" spans="1:29" ht="21" customHeight="1">
      <c r="A11" s="498"/>
      <c r="B11" s="499"/>
      <c r="C11" s="14" t="s">
        <v>331</v>
      </c>
      <c r="D11" s="186" t="s">
        <v>508</v>
      </c>
      <c r="E11" s="4">
        <v>990</v>
      </c>
      <c r="F11" s="298"/>
      <c r="G11" s="15"/>
      <c r="H11" s="47"/>
      <c r="I11" s="4"/>
      <c r="J11" s="118"/>
      <c r="K11" s="14"/>
      <c r="L11" s="186"/>
      <c r="M11" s="4"/>
      <c r="N11" s="115"/>
      <c r="O11" s="14"/>
      <c r="P11" s="186"/>
      <c r="Q11" s="4"/>
      <c r="R11" s="115"/>
      <c r="S11" s="14"/>
      <c r="T11" s="186"/>
      <c r="U11" s="4"/>
      <c r="V11" s="115"/>
      <c r="W11" s="14"/>
      <c r="X11" s="186"/>
      <c r="Y11" s="4"/>
      <c r="Z11" s="115"/>
    </row>
    <row r="12" spans="1:29" ht="21" customHeight="1">
      <c r="A12" s="498"/>
      <c r="B12" s="499"/>
      <c r="C12" s="14" t="s">
        <v>332</v>
      </c>
      <c r="D12" s="262" t="s">
        <v>496</v>
      </c>
      <c r="E12" s="4">
        <v>1110</v>
      </c>
      <c r="F12" s="298"/>
      <c r="G12" s="19"/>
      <c r="H12" s="269"/>
      <c r="I12" s="45"/>
      <c r="J12" s="118"/>
      <c r="K12" s="14"/>
      <c r="L12" s="186"/>
      <c r="M12" s="4"/>
      <c r="N12" s="115"/>
      <c r="O12" s="14"/>
      <c r="P12" s="186"/>
      <c r="Q12" s="4"/>
      <c r="R12" s="115"/>
      <c r="S12" s="14"/>
      <c r="T12" s="186"/>
      <c r="U12" s="4"/>
      <c r="V12" s="115"/>
      <c r="W12" s="14"/>
      <c r="X12" s="186"/>
      <c r="Y12" s="4"/>
      <c r="Z12" s="115"/>
    </row>
    <row r="13" spans="1:29" ht="21" customHeight="1">
      <c r="A13" s="498"/>
      <c r="B13" s="499"/>
      <c r="C13" s="20"/>
      <c r="D13" s="262"/>
      <c r="E13" s="45"/>
      <c r="F13" s="120"/>
      <c r="G13" s="19"/>
      <c r="H13" s="269"/>
      <c r="I13" s="45"/>
      <c r="J13" s="118"/>
      <c r="K13" s="14"/>
      <c r="L13" s="186"/>
      <c r="M13" s="4"/>
      <c r="N13" s="115"/>
      <c r="O13" s="14"/>
      <c r="P13" s="186"/>
      <c r="Q13" s="4"/>
      <c r="R13" s="115"/>
      <c r="S13" s="14"/>
      <c r="T13" s="186"/>
      <c r="U13" s="4"/>
      <c r="V13" s="115"/>
      <c r="W13" s="14"/>
      <c r="X13" s="186"/>
      <c r="Y13" s="4"/>
      <c r="Z13" s="115"/>
    </row>
    <row r="14" spans="1:29" ht="21" customHeight="1">
      <c r="A14" s="498"/>
      <c r="B14" s="499"/>
      <c r="C14" s="55"/>
      <c r="D14" s="267"/>
      <c r="E14" s="57"/>
      <c r="F14" s="57"/>
      <c r="G14" s="62"/>
      <c r="H14" s="270"/>
      <c r="I14" s="56"/>
      <c r="J14" s="128"/>
      <c r="K14" s="177"/>
      <c r="L14" s="267"/>
      <c r="M14" s="56"/>
      <c r="N14" s="117"/>
      <c r="O14" s="177"/>
      <c r="P14" s="267"/>
      <c r="Q14" s="56"/>
      <c r="R14" s="117"/>
      <c r="S14" s="177"/>
      <c r="T14" s="267"/>
      <c r="U14" s="56"/>
      <c r="V14" s="117"/>
      <c r="W14" s="177"/>
      <c r="X14" s="267"/>
      <c r="Y14" s="56"/>
      <c r="Z14" s="117"/>
    </row>
    <row r="15" spans="1:29" ht="21" customHeight="1">
      <c r="A15" s="500"/>
      <c r="B15" s="501"/>
      <c r="C15" s="55"/>
      <c r="D15" s="177"/>
      <c r="E15" s="56"/>
      <c r="F15" s="56"/>
      <c r="G15" s="491" t="s">
        <v>520</v>
      </c>
      <c r="H15" s="492"/>
      <c r="I15" s="56">
        <f>SUM(E6:E13,I6:I13)</f>
        <v>7940</v>
      </c>
      <c r="J15" s="117">
        <f>SUM(F6:F13,J6:J13)</f>
        <v>0</v>
      </c>
      <c r="K15" s="475" t="s">
        <v>521</v>
      </c>
      <c r="L15" s="476"/>
      <c r="M15" s="56">
        <f>SUM(M6:M13)</f>
        <v>810</v>
      </c>
      <c r="N15" s="117">
        <f>SUM(N6:N13)</f>
        <v>0</v>
      </c>
      <c r="O15" s="475" t="s">
        <v>521</v>
      </c>
      <c r="P15" s="476"/>
      <c r="Q15" s="56">
        <f>SUM(Q6:Q13)</f>
        <v>320</v>
      </c>
      <c r="R15" s="117">
        <f>SUM(R6:R13)</f>
        <v>0</v>
      </c>
      <c r="S15" s="475" t="s">
        <v>521</v>
      </c>
      <c r="T15" s="476"/>
      <c r="U15" s="56">
        <f>SUM(U6:U13)</f>
        <v>780</v>
      </c>
      <c r="V15" s="117">
        <f>SUM(V6:V13)</f>
        <v>0</v>
      </c>
      <c r="W15" s="475" t="s">
        <v>521</v>
      </c>
      <c r="X15" s="476"/>
      <c r="Y15" s="56">
        <f>SUM(Y6:Y13)</f>
        <v>0</v>
      </c>
      <c r="Z15" s="117">
        <f>SUM(Z6:Z13)</f>
        <v>0</v>
      </c>
    </row>
    <row r="16" spans="1:29" ht="21" customHeight="1">
      <c r="A16" s="36"/>
      <c r="B16" s="36"/>
      <c r="C16" s="100" t="str">
        <f>A4&amp;"公表部数　計"</f>
        <v>臼杵市公表部数　計</v>
      </c>
      <c r="D16" s="490">
        <f>SUM(I15,M15,Q15,U15,Y15)</f>
        <v>9850</v>
      </c>
      <c r="E16" s="490"/>
      <c r="F16" s="35" t="s">
        <v>90</v>
      </c>
      <c r="G16" s="34"/>
      <c r="H16" s="34"/>
      <c r="I16" s="35"/>
      <c r="J16" s="35"/>
      <c r="K16" s="34"/>
      <c r="L16" s="34"/>
      <c r="M16" s="35"/>
      <c r="N16" s="35"/>
      <c r="O16" s="34"/>
      <c r="P16" s="34"/>
      <c r="Q16" s="35"/>
      <c r="R16" s="35"/>
      <c r="S16" s="34"/>
      <c r="T16" s="34"/>
      <c r="U16" s="35"/>
      <c r="V16" s="26" t="str">
        <f>A4&amp;"　計"</f>
        <v>臼杵市　計</v>
      </c>
      <c r="W16" s="113">
        <f>SUM(J15,N15,R15,V15,Z15)</f>
        <v>0</v>
      </c>
      <c r="X16" s="113"/>
      <c r="Y16" s="27" t="s">
        <v>90</v>
      </c>
      <c r="Z16" s="26" t="str">
        <f>COUNT(F6:F13,J6:J13,N6:N13,R6:R13,V6:V13,Z6:Z13)&amp;"エリア"</f>
        <v>0エリア</v>
      </c>
    </row>
    <row r="17" spans="1:26" ht="21" customHeight="1">
      <c r="A17" s="496" t="s">
        <v>101</v>
      </c>
      <c r="B17" s="497"/>
      <c r="C17" s="480" t="s">
        <v>84</v>
      </c>
      <c r="D17" s="481"/>
      <c r="E17" s="482"/>
      <c r="F17" s="482"/>
      <c r="G17" s="482"/>
      <c r="H17" s="482"/>
      <c r="I17" s="482"/>
      <c r="J17" s="483"/>
      <c r="K17" s="481" t="s">
        <v>85</v>
      </c>
      <c r="L17" s="481"/>
      <c r="M17" s="482"/>
      <c r="N17" s="484"/>
      <c r="O17" s="480" t="s">
        <v>86</v>
      </c>
      <c r="P17" s="481"/>
      <c r="Q17" s="482"/>
      <c r="R17" s="483"/>
      <c r="S17" s="481" t="s">
        <v>87</v>
      </c>
      <c r="T17" s="481"/>
      <c r="U17" s="482"/>
      <c r="V17" s="484"/>
      <c r="W17" s="480" t="s">
        <v>88</v>
      </c>
      <c r="X17" s="481"/>
      <c r="Y17" s="482"/>
      <c r="Z17" s="483"/>
    </row>
    <row r="18" spans="1:26" ht="21" customHeight="1">
      <c r="A18" s="498"/>
      <c r="B18" s="499"/>
      <c r="C18" s="14" t="s">
        <v>489</v>
      </c>
      <c r="D18" s="186" t="s">
        <v>501</v>
      </c>
      <c r="E18" s="182">
        <v>1250</v>
      </c>
      <c r="F18" s="300"/>
      <c r="G18" s="15"/>
      <c r="H18" s="47"/>
      <c r="I18" s="4"/>
      <c r="J18" s="118"/>
      <c r="K18" s="14" t="s">
        <v>394</v>
      </c>
      <c r="L18" s="186" t="s">
        <v>497</v>
      </c>
      <c r="M18" s="4">
        <v>570</v>
      </c>
      <c r="N18" s="115"/>
      <c r="O18" s="14" t="s">
        <v>394</v>
      </c>
      <c r="P18" s="186" t="s">
        <v>499</v>
      </c>
      <c r="Q18" s="183">
        <v>190</v>
      </c>
      <c r="R18" s="115"/>
      <c r="S18" s="14" t="s">
        <v>13</v>
      </c>
      <c r="T18" s="186"/>
      <c r="U18" s="4">
        <v>410</v>
      </c>
      <c r="V18" s="115"/>
      <c r="W18" s="14"/>
      <c r="X18" s="186"/>
      <c r="Y18" s="4"/>
      <c r="Z18" s="115"/>
    </row>
    <row r="19" spans="1:26" ht="21" customHeight="1">
      <c r="A19" s="498"/>
      <c r="B19" s="499"/>
      <c r="C19" s="48" t="s">
        <v>333</v>
      </c>
      <c r="D19" s="186" t="s">
        <v>501</v>
      </c>
      <c r="E19" s="4">
        <v>1610</v>
      </c>
      <c r="F19" s="300"/>
      <c r="G19" s="15"/>
      <c r="H19" s="47"/>
      <c r="I19" s="4"/>
      <c r="J19" s="118"/>
      <c r="K19" s="20"/>
      <c r="L19" s="262"/>
      <c r="M19" s="4"/>
      <c r="N19" s="115"/>
      <c r="O19" s="14"/>
      <c r="P19" s="186"/>
      <c r="Q19" s="4"/>
      <c r="R19" s="115"/>
      <c r="S19" s="14"/>
      <c r="T19" s="186"/>
      <c r="U19" s="4"/>
      <c r="V19" s="115"/>
      <c r="W19" s="14"/>
      <c r="X19" s="186"/>
      <c r="Y19" s="4"/>
      <c r="Z19" s="115"/>
    </row>
    <row r="20" spans="1:26" ht="21" customHeight="1">
      <c r="A20" s="498"/>
      <c r="B20" s="499"/>
      <c r="C20" s="14" t="s">
        <v>393</v>
      </c>
      <c r="D20" s="186" t="s">
        <v>516</v>
      </c>
      <c r="E20" s="183">
        <v>260</v>
      </c>
      <c r="F20" s="300"/>
      <c r="G20" s="15"/>
      <c r="H20" s="47"/>
      <c r="I20" s="4"/>
      <c r="J20" s="118"/>
      <c r="K20" s="14"/>
      <c r="L20" s="186"/>
      <c r="M20" s="4"/>
      <c r="N20" s="115"/>
      <c r="O20" s="14"/>
      <c r="P20" s="186"/>
      <c r="Q20" s="4"/>
      <c r="R20" s="115"/>
      <c r="S20" s="14"/>
      <c r="T20" s="186"/>
      <c r="U20" s="4"/>
      <c r="V20" s="115"/>
      <c r="W20" s="14"/>
      <c r="X20" s="186"/>
      <c r="Y20" s="4"/>
      <c r="Z20" s="115"/>
    </row>
    <row r="21" spans="1:26" ht="21" customHeight="1">
      <c r="A21" s="498"/>
      <c r="B21" s="499"/>
      <c r="C21" s="14"/>
      <c r="D21" s="186"/>
      <c r="E21" s="4"/>
      <c r="F21" s="123"/>
      <c r="G21" s="15"/>
      <c r="H21" s="47"/>
      <c r="I21" s="4"/>
      <c r="J21" s="118"/>
      <c r="K21" s="14"/>
      <c r="L21" s="186"/>
      <c r="M21" s="4"/>
      <c r="N21" s="115"/>
      <c r="O21" s="14"/>
      <c r="P21" s="186"/>
      <c r="Q21" s="4"/>
      <c r="R21" s="115"/>
      <c r="S21" s="14"/>
      <c r="T21" s="186"/>
      <c r="U21" s="4"/>
      <c r="V21" s="115"/>
      <c r="W21" s="14"/>
      <c r="X21" s="186"/>
      <c r="Y21" s="4"/>
      <c r="Z21" s="115"/>
    </row>
    <row r="22" spans="1:26" ht="21" customHeight="1">
      <c r="A22" s="498"/>
      <c r="B22" s="499"/>
      <c r="C22" s="14"/>
      <c r="D22" s="186"/>
      <c r="E22" s="4"/>
      <c r="F22" s="123"/>
      <c r="G22" s="15"/>
      <c r="H22" s="47"/>
      <c r="I22" s="4"/>
      <c r="J22" s="118"/>
      <c r="K22" s="14"/>
      <c r="L22" s="186"/>
      <c r="M22" s="4"/>
      <c r="N22" s="115"/>
      <c r="O22" s="14"/>
      <c r="P22" s="186"/>
      <c r="Q22" s="4"/>
      <c r="R22" s="115"/>
      <c r="S22" s="14"/>
      <c r="T22" s="186"/>
      <c r="U22" s="4"/>
      <c r="V22" s="115"/>
      <c r="W22" s="14"/>
      <c r="X22" s="186"/>
      <c r="Y22" s="4"/>
      <c r="Z22" s="115"/>
    </row>
    <row r="23" spans="1:26" ht="21" customHeight="1">
      <c r="A23" s="498"/>
      <c r="B23" s="499"/>
      <c r="C23" s="55"/>
      <c r="D23" s="267"/>
      <c r="E23" s="56"/>
      <c r="F23" s="129"/>
      <c r="G23" s="62"/>
      <c r="H23" s="270"/>
      <c r="I23" s="56"/>
      <c r="J23" s="128"/>
      <c r="K23" s="177"/>
      <c r="L23" s="267"/>
      <c r="M23" s="56"/>
      <c r="N23" s="117"/>
      <c r="O23" s="177"/>
      <c r="P23" s="267"/>
      <c r="Q23" s="56"/>
      <c r="R23" s="117"/>
      <c r="S23" s="177"/>
      <c r="T23" s="267"/>
      <c r="U23" s="56"/>
      <c r="V23" s="117"/>
      <c r="W23" s="177"/>
      <c r="X23" s="267"/>
      <c r="Y23" s="56"/>
      <c r="Z23" s="117"/>
    </row>
    <row r="24" spans="1:26" ht="21" customHeight="1">
      <c r="A24" s="500"/>
      <c r="B24" s="501"/>
      <c r="C24" s="55"/>
      <c r="D24" s="177"/>
      <c r="E24" s="56"/>
      <c r="F24" s="56"/>
      <c r="G24" s="489" t="s">
        <v>521</v>
      </c>
      <c r="H24" s="476"/>
      <c r="I24" s="56">
        <f>SUM(E18:E23,I18:I23)</f>
        <v>3120</v>
      </c>
      <c r="J24" s="117">
        <f>SUM(F18:F22,J18:J22)</f>
        <v>0</v>
      </c>
      <c r="K24" s="475" t="s">
        <v>521</v>
      </c>
      <c r="L24" s="476"/>
      <c r="M24" s="56">
        <f>SUM(M18:M22)</f>
        <v>570</v>
      </c>
      <c r="N24" s="117">
        <f>SUM(N18:N22)</f>
        <v>0</v>
      </c>
      <c r="O24" s="475" t="s">
        <v>521</v>
      </c>
      <c r="P24" s="476"/>
      <c r="Q24" s="56">
        <f>SUM(Q18:Q22)</f>
        <v>190</v>
      </c>
      <c r="R24" s="117">
        <f>SUM(R18:R22)</f>
        <v>0</v>
      </c>
      <c r="S24" s="475" t="s">
        <v>521</v>
      </c>
      <c r="T24" s="476"/>
      <c r="U24" s="56">
        <f>SUM(U18:U22)</f>
        <v>410</v>
      </c>
      <c r="V24" s="117">
        <f>SUM(V18:V22)</f>
        <v>0</v>
      </c>
      <c r="W24" s="475" t="s">
        <v>521</v>
      </c>
      <c r="X24" s="476"/>
      <c r="Y24" s="56">
        <f>SUM(Y18:Y22)</f>
        <v>0</v>
      </c>
      <c r="Z24" s="117">
        <f>SUM(Z18:Z22)</f>
        <v>0</v>
      </c>
    </row>
    <row r="25" spans="1:26" ht="21" customHeight="1">
      <c r="A25" s="36"/>
      <c r="B25" s="36"/>
      <c r="C25" s="100" t="str">
        <f>A17&amp;"公表部数　計"</f>
        <v>津久見市公表部数　計</v>
      </c>
      <c r="D25" s="490">
        <f>SUM(I24,M24,Q24,U24,Y24)</f>
        <v>4290</v>
      </c>
      <c r="E25" s="490"/>
      <c r="F25" s="35" t="s">
        <v>90</v>
      </c>
      <c r="G25" s="34"/>
      <c r="H25" s="34"/>
      <c r="I25" s="35"/>
      <c r="J25" s="35"/>
      <c r="K25" s="34"/>
      <c r="L25" s="34"/>
      <c r="M25" s="35"/>
      <c r="N25" s="35"/>
      <c r="O25" s="34"/>
      <c r="P25" s="34"/>
      <c r="Q25" s="35"/>
      <c r="R25" s="35"/>
      <c r="S25" s="34"/>
      <c r="T25" s="34"/>
      <c r="U25" s="35"/>
      <c r="V25" s="26" t="str">
        <f>A17&amp;"　計"</f>
        <v>津久見市　計</v>
      </c>
      <c r="W25" s="113">
        <f>SUM(J24,N24,R24,V24,Z24)</f>
        <v>0</v>
      </c>
      <c r="X25" s="113"/>
      <c r="Y25" s="27" t="s">
        <v>90</v>
      </c>
      <c r="Z25" s="26" t="str">
        <f>COUNT(F18:F22,J18:J22,N18:N22,R18:R22,V18:V22,Z18:Z22)&amp;"エリア"</f>
        <v>0エリア</v>
      </c>
    </row>
    <row r="26" spans="1:26" ht="21" customHeight="1">
      <c r="A26" s="496" t="s">
        <v>204</v>
      </c>
      <c r="B26" s="497"/>
      <c r="C26" s="480" t="s">
        <v>84</v>
      </c>
      <c r="D26" s="481"/>
      <c r="E26" s="482"/>
      <c r="F26" s="482"/>
      <c r="G26" s="482"/>
      <c r="H26" s="482"/>
      <c r="I26" s="482"/>
      <c r="J26" s="483"/>
      <c r="K26" s="481" t="s">
        <v>85</v>
      </c>
      <c r="L26" s="481"/>
      <c r="M26" s="482"/>
      <c r="N26" s="484"/>
      <c r="O26" s="480" t="s">
        <v>86</v>
      </c>
      <c r="P26" s="481"/>
      <c r="Q26" s="482"/>
      <c r="R26" s="483"/>
      <c r="S26" s="481" t="s">
        <v>87</v>
      </c>
      <c r="T26" s="481"/>
      <c r="U26" s="482"/>
      <c r="V26" s="484"/>
      <c r="W26" s="480" t="s">
        <v>88</v>
      </c>
      <c r="X26" s="481"/>
      <c r="Y26" s="482"/>
      <c r="Z26" s="483"/>
    </row>
    <row r="27" spans="1:26" ht="21" customHeight="1">
      <c r="A27" s="498"/>
      <c r="B27" s="499"/>
      <c r="C27" s="14" t="s">
        <v>395</v>
      </c>
      <c r="D27" s="186" t="s">
        <v>504</v>
      </c>
      <c r="E27" s="52">
        <v>720</v>
      </c>
      <c r="F27" s="298"/>
      <c r="G27" s="15"/>
      <c r="H27" s="47"/>
      <c r="I27" s="45"/>
      <c r="J27" s="118"/>
      <c r="K27" s="14" t="s">
        <v>554</v>
      </c>
      <c r="L27" s="186" t="s">
        <v>497</v>
      </c>
      <c r="M27" s="4">
        <v>350</v>
      </c>
      <c r="N27" s="115"/>
      <c r="O27" s="14"/>
      <c r="P27" s="186"/>
      <c r="Q27" s="4"/>
      <c r="R27" s="115"/>
      <c r="S27" s="14" t="s">
        <v>15</v>
      </c>
      <c r="T27" s="186"/>
      <c r="U27" s="4">
        <v>280</v>
      </c>
      <c r="V27" s="115"/>
      <c r="W27" s="14"/>
      <c r="X27" s="186"/>
      <c r="Y27" s="4"/>
      <c r="Z27" s="115"/>
    </row>
    <row r="28" spans="1:26" ht="21" customHeight="1">
      <c r="A28" s="498"/>
      <c r="B28" s="499"/>
      <c r="C28" s="48" t="s">
        <v>396</v>
      </c>
      <c r="D28" s="186" t="s">
        <v>504</v>
      </c>
      <c r="E28" s="4">
        <v>1030</v>
      </c>
      <c r="F28" s="298"/>
      <c r="G28" s="15"/>
      <c r="H28" s="47"/>
      <c r="I28" s="45"/>
      <c r="J28" s="118"/>
      <c r="K28" s="14"/>
      <c r="L28" s="186"/>
      <c r="M28" s="4"/>
      <c r="N28" s="115"/>
      <c r="O28" s="14"/>
      <c r="P28" s="186"/>
      <c r="Q28" s="4"/>
      <c r="R28" s="115"/>
      <c r="S28" s="14"/>
      <c r="T28" s="186"/>
      <c r="U28" s="183"/>
      <c r="V28" s="115"/>
      <c r="W28" s="14"/>
      <c r="X28" s="186"/>
      <c r="Y28" s="4"/>
      <c r="Z28" s="115"/>
    </row>
    <row r="29" spans="1:26" ht="21" customHeight="1">
      <c r="A29" s="498"/>
      <c r="B29" s="499"/>
      <c r="C29" s="14" t="s">
        <v>397</v>
      </c>
      <c r="D29" s="186" t="s">
        <v>496</v>
      </c>
      <c r="E29" s="4">
        <v>1130</v>
      </c>
      <c r="F29" s="298"/>
      <c r="G29" s="15"/>
      <c r="H29" s="47"/>
      <c r="I29" s="45"/>
      <c r="J29" s="118"/>
      <c r="K29" s="14"/>
      <c r="L29" s="186"/>
      <c r="M29" s="4"/>
      <c r="N29" s="115"/>
      <c r="O29" s="14"/>
      <c r="P29" s="186"/>
      <c r="Q29" s="4"/>
      <c r="R29" s="115"/>
      <c r="S29" s="14"/>
      <c r="T29" s="186"/>
      <c r="U29" s="4"/>
      <c r="V29" s="115"/>
      <c r="W29" s="14"/>
      <c r="X29" s="186"/>
      <c r="Y29" s="4"/>
      <c r="Z29" s="115"/>
    </row>
    <row r="30" spans="1:26" ht="21" customHeight="1">
      <c r="A30" s="498"/>
      <c r="B30" s="499"/>
      <c r="C30" s="14" t="s">
        <v>398</v>
      </c>
      <c r="D30" s="186" t="s">
        <v>496</v>
      </c>
      <c r="E30" s="4">
        <v>900</v>
      </c>
      <c r="F30" s="298"/>
      <c r="G30" s="15"/>
      <c r="H30" s="47"/>
      <c r="I30" s="4"/>
      <c r="J30" s="118"/>
      <c r="K30" s="14"/>
      <c r="L30" s="186"/>
      <c r="M30" s="4"/>
      <c r="N30" s="115"/>
      <c r="O30" s="14"/>
      <c r="P30" s="186"/>
      <c r="Q30" s="4"/>
      <c r="R30" s="115"/>
      <c r="S30" s="14"/>
      <c r="T30" s="186"/>
      <c r="U30" s="4"/>
      <c r="V30" s="115"/>
      <c r="W30" s="14"/>
      <c r="X30" s="186"/>
      <c r="Y30" s="4"/>
      <c r="Z30" s="115"/>
    </row>
    <row r="31" spans="1:26" ht="21" customHeight="1">
      <c r="A31" s="498"/>
      <c r="B31" s="499"/>
      <c r="C31" s="14" t="s">
        <v>399</v>
      </c>
      <c r="D31" s="186" t="s">
        <v>509</v>
      </c>
      <c r="E31" s="4">
        <v>110</v>
      </c>
      <c r="F31" s="298"/>
      <c r="G31" s="15"/>
      <c r="H31" s="47"/>
      <c r="I31" s="4"/>
      <c r="J31" s="118"/>
      <c r="K31" s="14"/>
      <c r="L31" s="186"/>
      <c r="M31" s="4"/>
      <c r="N31" s="115"/>
      <c r="O31" s="14"/>
      <c r="P31" s="186"/>
      <c r="Q31" s="4"/>
      <c r="R31" s="115"/>
      <c r="S31" s="14"/>
      <c r="T31" s="186"/>
      <c r="U31" s="4"/>
      <c r="V31" s="115"/>
      <c r="W31" s="14"/>
      <c r="X31" s="186"/>
      <c r="Y31" s="4"/>
      <c r="Z31" s="115"/>
    </row>
    <row r="32" spans="1:26" ht="21" customHeight="1">
      <c r="A32" s="498"/>
      <c r="B32" s="499"/>
      <c r="C32" s="14" t="s">
        <v>400</v>
      </c>
      <c r="D32" s="186" t="s">
        <v>496</v>
      </c>
      <c r="E32" s="4">
        <v>230</v>
      </c>
      <c r="F32" s="298"/>
      <c r="G32" s="15"/>
      <c r="H32" s="47"/>
      <c r="I32" s="4"/>
      <c r="J32" s="118"/>
      <c r="K32" s="14"/>
      <c r="L32" s="186"/>
      <c r="M32" s="4"/>
      <c r="N32" s="115"/>
      <c r="O32" s="14"/>
      <c r="P32" s="186"/>
      <c r="Q32" s="4"/>
      <c r="R32" s="115"/>
      <c r="S32" s="14"/>
      <c r="T32" s="186"/>
      <c r="U32" s="4"/>
      <c r="V32" s="115"/>
      <c r="W32" s="14"/>
      <c r="X32" s="186"/>
      <c r="Y32" s="4"/>
      <c r="Z32" s="115"/>
    </row>
    <row r="33" spans="1:29" ht="21" customHeight="1">
      <c r="A33" s="498"/>
      <c r="B33" s="499"/>
      <c r="C33" s="48" t="s">
        <v>554</v>
      </c>
      <c r="D33" s="186" t="s">
        <v>564</v>
      </c>
      <c r="E33" s="4">
        <v>2140</v>
      </c>
      <c r="F33" s="298"/>
      <c r="G33" s="15"/>
      <c r="H33" s="47"/>
      <c r="I33" s="4"/>
      <c r="J33" s="118"/>
      <c r="K33" s="14"/>
      <c r="L33" s="186"/>
      <c r="M33" s="4"/>
      <c r="N33" s="115"/>
      <c r="O33" s="14"/>
      <c r="P33" s="186"/>
      <c r="Q33" s="4"/>
      <c r="R33" s="115"/>
      <c r="S33" s="14"/>
      <c r="T33" s="186"/>
      <c r="U33" s="4"/>
      <c r="V33" s="115"/>
      <c r="W33" s="14"/>
      <c r="X33" s="186"/>
      <c r="Y33" s="4"/>
      <c r="Z33" s="115"/>
    </row>
    <row r="34" spans="1:29" ht="21" customHeight="1">
      <c r="A34" s="498"/>
      <c r="B34" s="499"/>
      <c r="C34" s="246" t="s">
        <v>401</v>
      </c>
      <c r="D34" s="263" t="s">
        <v>565</v>
      </c>
      <c r="E34" s="4">
        <v>0</v>
      </c>
      <c r="F34" s="298"/>
      <c r="G34" s="15"/>
      <c r="H34" s="47"/>
      <c r="I34" s="4"/>
      <c r="J34" s="118"/>
      <c r="K34" s="14"/>
      <c r="L34" s="186"/>
      <c r="M34" s="4"/>
      <c r="N34" s="115"/>
      <c r="O34" s="14"/>
      <c r="P34" s="186"/>
      <c r="Q34" s="4"/>
      <c r="R34" s="115"/>
      <c r="S34" s="14"/>
      <c r="T34" s="186"/>
      <c r="U34" s="4"/>
      <c r="V34" s="115"/>
      <c r="W34" s="14"/>
      <c r="X34" s="186"/>
      <c r="Y34" s="4"/>
      <c r="Z34" s="115"/>
    </row>
    <row r="35" spans="1:29" ht="21" customHeight="1">
      <c r="A35" s="498"/>
      <c r="B35" s="499"/>
      <c r="C35" s="33" t="s">
        <v>587</v>
      </c>
      <c r="D35" s="242"/>
      <c r="E35" s="43"/>
      <c r="F35" s="114"/>
      <c r="G35" s="54"/>
      <c r="H35" s="143"/>
      <c r="I35" s="22"/>
      <c r="J35" s="119"/>
      <c r="K35" s="59"/>
      <c r="L35" s="242"/>
      <c r="M35" s="22"/>
      <c r="N35" s="116"/>
      <c r="O35" s="59"/>
      <c r="P35" s="242"/>
      <c r="Q35" s="22"/>
      <c r="R35" s="116"/>
      <c r="S35" s="59"/>
      <c r="T35" s="242"/>
      <c r="U35" s="22"/>
      <c r="V35" s="116"/>
      <c r="W35" s="59"/>
      <c r="X35" s="242"/>
      <c r="Y35" s="22"/>
      <c r="Z35" s="116"/>
    </row>
    <row r="36" spans="1:29" ht="21" customHeight="1">
      <c r="A36" s="500"/>
      <c r="B36" s="501"/>
      <c r="C36" s="55"/>
      <c r="D36" s="177"/>
      <c r="E36" s="56"/>
      <c r="F36" s="56"/>
      <c r="G36" s="489" t="s">
        <v>521</v>
      </c>
      <c r="H36" s="476"/>
      <c r="I36" s="56">
        <f>SUM(E27:E35,I27:I35)</f>
        <v>6260</v>
      </c>
      <c r="J36" s="117">
        <f>SUM(F27:F35,J27:J35)</f>
        <v>0</v>
      </c>
      <c r="K36" s="475" t="s">
        <v>521</v>
      </c>
      <c r="L36" s="476"/>
      <c r="M36" s="56">
        <f>SUM(M27:M34)</f>
        <v>350</v>
      </c>
      <c r="N36" s="117">
        <f>SUM(N27:N34)</f>
        <v>0</v>
      </c>
      <c r="O36" s="475" t="s">
        <v>521</v>
      </c>
      <c r="P36" s="476"/>
      <c r="Q36" s="56">
        <f>SUM(Q27:Q34)</f>
        <v>0</v>
      </c>
      <c r="R36" s="117">
        <f>SUM(R27:R34)</f>
        <v>0</v>
      </c>
      <c r="S36" s="475" t="s">
        <v>521</v>
      </c>
      <c r="T36" s="476"/>
      <c r="U36" s="56">
        <f>SUM(U27:U34)</f>
        <v>280</v>
      </c>
      <c r="V36" s="117">
        <f>SUM(V27:V34)</f>
        <v>0</v>
      </c>
      <c r="W36" s="475" t="s">
        <v>521</v>
      </c>
      <c r="X36" s="476"/>
      <c r="Y36" s="56">
        <f>SUM(Y27:Y34)</f>
        <v>0</v>
      </c>
      <c r="Z36" s="117">
        <f>SUM(Z27:Z34)</f>
        <v>0</v>
      </c>
    </row>
    <row r="37" spans="1:29" ht="21" customHeight="1">
      <c r="C37" s="101" t="str">
        <f>A26&amp;"公表部数　計"</f>
        <v>由布市公表部数　計</v>
      </c>
      <c r="D37" s="474">
        <f>SUM(I36,M36,Q36,U36,Y36)</f>
        <v>6890</v>
      </c>
      <c r="E37" s="474"/>
      <c r="F37" s="27" t="s">
        <v>90</v>
      </c>
      <c r="V37" s="26" t="str">
        <f>A26&amp;"　計"</f>
        <v>由布市　計</v>
      </c>
      <c r="W37" s="113">
        <f>SUM(J36,N36,R36,V36,Z36)</f>
        <v>0</v>
      </c>
      <c r="X37" s="113"/>
      <c r="Y37" s="27" t="s">
        <v>90</v>
      </c>
      <c r="Z37" s="26" t="str">
        <f>COUNT(F27:F34,J27:J34,N27:N34,R27:R34,V27:V34,Z27:Z34)&amp;"エリア"</f>
        <v>0エリア</v>
      </c>
    </row>
    <row r="38" spans="1:29">
      <c r="A38" s="28"/>
      <c r="B38" s="28"/>
      <c r="C38" s="24"/>
      <c r="D38" s="24"/>
      <c r="E38" s="25"/>
      <c r="F38" s="25"/>
      <c r="G38" s="24"/>
      <c r="H38" s="24"/>
      <c r="I38" s="25"/>
      <c r="J38" s="25"/>
      <c r="K38" s="24"/>
      <c r="L38" s="24"/>
      <c r="M38" s="25"/>
      <c r="N38" s="25"/>
      <c r="O38" s="24"/>
      <c r="P38" s="24"/>
      <c r="Q38" s="25"/>
      <c r="R38" s="25"/>
      <c r="S38" s="24"/>
      <c r="T38" s="24"/>
      <c r="U38" s="25"/>
      <c r="V38" s="25"/>
      <c r="W38" s="24"/>
      <c r="X38" s="24"/>
      <c r="Y38" s="25"/>
      <c r="Z38" s="334" t="s">
        <v>702</v>
      </c>
      <c r="AA38" s="24"/>
      <c r="AB38" s="25"/>
      <c r="AC38" s="29"/>
    </row>
    <row r="39" spans="1:29" ht="21" customHeight="1">
      <c r="A39" s="138" t="s">
        <v>588</v>
      </c>
      <c r="B39" s="28"/>
      <c r="C39" s="24"/>
      <c r="D39" s="24"/>
      <c r="E39" s="25"/>
      <c r="F39" s="25"/>
      <c r="G39" s="24"/>
      <c r="H39" s="24"/>
      <c r="I39" s="25"/>
      <c r="J39" s="25"/>
      <c r="K39" s="24"/>
      <c r="L39" s="24"/>
      <c r="M39" s="25"/>
      <c r="N39" s="25"/>
      <c r="O39" s="24"/>
      <c r="P39" s="24"/>
      <c r="Q39" s="25"/>
      <c r="R39" s="25"/>
      <c r="S39" s="24"/>
      <c r="T39" s="24"/>
      <c r="U39" s="25"/>
      <c r="V39" s="25"/>
      <c r="W39" s="24"/>
      <c r="X39" s="24"/>
      <c r="Y39" s="25"/>
      <c r="Z39" s="139" t="s">
        <v>701</v>
      </c>
      <c r="AA39" s="24"/>
      <c r="AB39" s="25"/>
      <c r="AC39" s="25"/>
    </row>
  </sheetData>
  <customSheetViews>
    <customSheetView guid="{684D358C-28C4-40BE-A0DA-CF571A586D60}" scale="90" showPageBreaks="1" showGridLines="0" zeroValues="0" fitToPage="1">
      <selection activeCell="U6" sqref="U6"/>
      <pageMargins left="0.39370078740157483" right="0.39370078740157483" top="0.59055118110236227" bottom="0.59055118110236227" header="0.31496062992125984" footer="0.31496062992125984"/>
      <printOptions horizontalCentered="1" verticalCentered="1"/>
      <pageSetup paperSize="9" scale="68" orientation="landscape" cellComments="asDisplayed" r:id="rId1"/>
      <headerFooter alignWithMargins="0">
        <oddHeader>&amp;L折込広告部数表</oddHeader>
      </headerFooter>
    </customSheetView>
    <customSheetView guid="{55CA6E80-D0BB-11D6-85CF-00022D49711A}" scale="90" showGridLines="0" zeroValues="0" showRuler="0">
      <selection activeCell="A2" sqref="A2:B2"/>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2"/>
      <headerFooter alignWithMargins="0">
        <oddHeader>&amp;L折込広告企画書</oddHeader>
      </headerFooter>
    </customSheetView>
    <customSheetView guid="{18DDD12D-325D-4D2B-B8A9-D5D2BC90A9DF}" scale="90" showPageBreaks="1" showGridLines="0" zeroValues="0" showRuler="0">
      <selection activeCell="A2" sqref="A2:D2"/>
      <pageMargins left="0.19685039370078741" right="0.19685039370078741" top="0.59055118110236227" bottom="0.59055118110236227" header="0.31496062992125984" footer="0.31496062992125984"/>
      <printOptions horizontalCentered="1" verticalCentered="1"/>
      <pageSetup paperSize="9" scale="90" orientation="landscape" horizontalDpi="4294967292" verticalDpi="0" r:id="rId3"/>
      <headerFooter alignWithMargins="0">
        <oddHeader>&amp;L折込広告企画書</oddHeader>
      </headerFooter>
    </customSheetView>
    <customSheetView guid="{D7BDEA0A-763C-40BA-9550-F192CA200234}" scale="90" showPageBreaks="1" showGridLines="0" zeroValues="0" showRuler="0">
      <selection sqref="A1:B1"/>
      <pageMargins left="0.19685039370078741" right="0.19685039370078741" top="0.59055118110236227" bottom="0.59055118110236227" header="0.31496062992125984" footer="0.31496062992125984"/>
      <printOptions horizontalCentered="1" verticalCentered="1"/>
      <pageSetup paperSize="9" scale="95" orientation="landscape" horizontalDpi="4294967292" verticalDpi="0" r:id="rId4"/>
      <headerFooter alignWithMargins="0">
        <oddHeader>&amp;L折込広告企画書</oddHeader>
      </headerFooter>
    </customSheetView>
    <customSheetView guid="{ABAC0882-926A-4F74-846F-C9A2F6D8D6B5}" scale="90" showGridLines="0" zeroValues="0" fitToPage="1" showRuler="0">
      <selection sqref="A1:D1"/>
      <pageMargins left="0.39370078740157483" right="0.39370078740157483" top="0.59055118110236227" bottom="0.59055118110236227" header="0.31496062992125984" footer="0.31496062992125984"/>
      <printOptions horizontalCentered="1" verticalCentered="1"/>
      <pageSetup paperSize="9" scale="78" orientation="landscape" horizontalDpi="4294967292" r:id="rId5"/>
      <headerFooter alignWithMargins="0">
        <oddHeader>&amp;L折込広告企画書</oddHeader>
      </headerFooter>
    </customSheetView>
  </customSheetViews>
  <mergeCells count="56">
    <mergeCell ref="I2:J2"/>
    <mergeCell ref="I1:J1"/>
    <mergeCell ref="S26:V26"/>
    <mergeCell ref="S17:V17"/>
    <mergeCell ref="C17:J17"/>
    <mergeCell ref="K17:N17"/>
    <mergeCell ref="O17:R17"/>
    <mergeCell ref="O26:R26"/>
    <mergeCell ref="F2:H2"/>
    <mergeCell ref="L1:O1"/>
    <mergeCell ref="P1:S1"/>
    <mergeCell ref="T1:V1"/>
    <mergeCell ref="L2:O2"/>
    <mergeCell ref="P2:S2"/>
    <mergeCell ref="T2:V2"/>
    <mergeCell ref="S4:V4"/>
    <mergeCell ref="W4:Z4"/>
    <mergeCell ref="W26:Z26"/>
    <mergeCell ref="A1:E1"/>
    <mergeCell ref="A2:E2"/>
    <mergeCell ref="W2:Y2"/>
    <mergeCell ref="W1:Y1"/>
    <mergeCell ref="A26:B36"/>
    <mergeCell ref="O4:R4"/>
    <mergeCell ref="A17:B24"/>
    <mergeCell ref="A4:B15"/>
    <mergeCell ref="C4:J4"/>
    <mergeCell ref="K4:N4"/>
    <mergeCell ref="C26:J26"/>
    <mergeCell ref="K26:N26"/>
    <mergeCell ref="F1:H1"/>
    <mergeCell ref="W5:X5"/>
    <mergeCell ref="S5:T5"/>
    <mergeCell ref="O5:P5"/>
    <mergeCell ref="K5:L5"/>
    <mergeCell ref="G5:H5"/>
    <mergeCell ref="C5:D5"/>
    <mergeCell ref="G15:H15"/>
    <mergeCell ref="K15:L15"/>
    <mergeCell ref="O15:P15"/>
    <mergeCell ref="S15:T15"/>
    <mergeCell ref="W15:X15"/>
    <mergeCell ref="W36:X36"/>
    <mergeCell ref="D16:E16"/>
    <mergeCell ref="D25:E25"/>
    <mergeCell ref="D37:E37"/>
    <mergeCell ref="G24:H24"/>
    <mergeCell ref="G36:H36"/>
    <mergeCell ref="K36:L36"/>
    <mergeCell ref="O36:P36"/>
    <mergeCell ref="S36:T36"/>
    <mergeCell ref="W24:X24"/>
    <mergeCell ref="S24:T24"/>
    <mergeCell ref="O24:P24"/>
    <mergeCell ref="K24:L24"/>
    <mergeCell ref="W17:Z17"/>
  </mergeCells>
  <phoneticPr fontId="2"/>
  <dataValidations count="1">
    <dataValidation type="whole" operator="lessThanOrEqual" allowBlank="1" showInputMessage="1" showErrorMessage="1" sqref="V6 J6:J8 F6:F13 R18 N18 F27:F34 N27 R27 V18 N6:N8 R6:R7 F18:F22 V27:V28">
      <formula1>E6</formula1>
    </dataValidation>
  </dataValidations>
  <printOptions horizontalCentered="1" verticalCentered="1"/>
  <pageMargins left="0.39370078740157483" right="0.39370078740157483" top="0.59055118110236227" bottom="0.59055118110236227" header="0.31496062992125984" footer="0.31496062992125984"/>
  <pageSetup paperSize="9" scale="68" orientation="landscape" cellComments="asDisplayed" r:id="rId6"/>
  <headerFooter alignWithMargins="0">
    <oddHeader>&amp;L折込広告部数表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表紙</vt:lpstr>
      <vt:lpstr>ご案内</vt:lpstr>
      <vt:lpstr>折込取扱基準</vt:lpstr>
      <vt:lpstr>お取扱いについて</vt:lpstr>
      <vt:lpstr>料金表</vt:lpstr>
      <vt:lpstr>大分県集計</vt:lpstr>
      <vt:lpstr>大分市</vt:lpstr>
      <vt:lpstr>別府市</vt:lpstr>
      <vt:lpstr>臼杵市～</vt:lpstr>
      <vt:lpstr>豊後大野市～</vt:lpstr>
      <vt:lpstr>佐伯市～</vt:lpstr>
      <vt:lpstr>速見郡～</vt:lpstr>
      <vt:lpstr>宇佐市～</vt:lpstr>
      <vt:lpstr>日田市～</vt:lpstr>
      <vt:lpstr>日経新聞 </vt:lpstr>
      <vt:lpstr>大分県集計!Print_Area</vt:lpstr>
      <vt:lpstr>大分市!Print_Area</vt:lpstr>
      <vt:lpstr>'日経新聞 '!Print_Area</vt:lpstr>
      <vt:lpstr>'日田市～'!Print_Area</vt:lpstr>
      <vt:lpstr>料金表!Print_Area</vt:lpstr>
    </vt:vector>
  </TitlesOfParts>
  <Company>折込広告センター株式会社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村上　貴彦</dc:creator>
  <dc:description>日経新聞含む分Ver.2003-0312</dc:description>
  <cp:lastModifiedBy>admin</cp:lastModifiedBy>
  <cp:lastPrinted>2023-09-13T03:07:32Z</cp:lastPrinted>
  <dcterms:created xsi:type="dcterms:W3CDTF">2000-12-04T09:19:10Z</dcterms:created>
  <dcterms:modified xsi:type="dcterms:W3CDTF">2023-12-07T00:57:44Z</dcterms:modified>
</cp:coreProperties>
</file>